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autoCompressPictures="0" defaultThemeVersion="124226"/>
  <mc:AlternateContent xmlns:mc="http://schemas.openxmlformats.org/markup-compatibility/2006">
    <mc:Choice Requires="x15">
      <x15ac:absPath xmlns:x15ac="http://schemas.microsoft.com/office/spreadsheetml/2010/11/ac" url="\\hq\fs\Document\Tender\!_Не_відбулися\Тендерні заявки\Кришки приямків резервуарного парку_Н.Лаушник\"/>
    </mc:Choice>
  </mc:AlternateContent>
  <xr:revisionPtr revIDLastSave="0" documentId="13_ncr:1_{83413BC7-D6AD-4432-BA0F-D1632637ECB1}" xr6:coauthVersionLast="47" xr6:coauthVersionMax="47" xr10:uidLastSave="{00000000-0000-0000-0000-000000000000}"/>
  <bookViews>
    <workbookView xWindow="-120" yWindow="-120" windowWidth="29040" windowHeight="15525" tabRatio="300" xr2:uid="{00000000-000D-0000-FFFF-FFFF00000000}"/>
  </bookViews>
  <sheets>
    <sheet name="Кришка" sheetId="5" r:id="rId1"/>
  </sheets>
  <definedNames>
    <definedName name="_xlnm._FilterDatabase" localSheetId="0" hidden="1">Кришка!$E$24:$G$40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9" i="5" l="1"/>
  <c r="O50" i="5"/>
  <c r="O48" i="5"/>
  <c r="N48" i="5"/>
  <c r="O49" i="5"/>
  <c r="N50" i="5"/>
  <c r="K47" i="5" l="1"/>
  <c r="K44" i="5"/>
  <c r="K43" i="5"/>
  <c r="K42" i="5"/>
  <c r="K49" i="5" s="1"/>
  <c r="K40" i="5"/>
  <c r="K38" i="5"/>
  <c r="K36" i="5"/>
  <c r="K37" i="5"/>
  <c r="K35" i="5"/>
  <c r="K33" i="5"/>
  <c r="K29" i="5"/>
  <c r="K31" i="5"/>
  <c r="K27" i="5"/>
  <c r="K25" i="5"/>
  <c r="J45" i="5"/>
  <c r="J46" i="5"/>
  <c r="K50" i="5" l="1"/>
  <c r="K48" i="5"/>
  <c r="J26" i="5"/>
  <c r="J27" i="5"/>
  <c r="J28" i="5"/>
  <c r="J29" i="5"/>
  <c r="J30" i="5"/>
  <c r="J31" i="5"/>
  <c r="J32" i="5"/>
  <c r="J33" i="5"/>
  <c r="J34" i="5"/>
  <c r="J35" i="5"/>
  <c r="J36" i="5"/>
  <c r="J37" i="5"/>
  <c r="J38" i="5"/>
  <c r="J39" i="5"/>
  <c r="J40" i="5"/>
  <c r="J41" i="5"/>
  <c r="J42" i="5"/>
  <c r="J43" i="5"/>
  <c r="J44" i="5"/>
  <c r="J47" i="5"/>
  <c r="J25" i="5"/>
  <c r="L43" i="5" l="1"/>
  <c r="L40" i="5"/>
  <c r="M40" i="5" s="1"/>
  <c r="L31" i="5"/>
  <c r="M31" i="5" s="1"/>
  <c r="L25" i="5"/>
  <c r="M25" i="5" s="1"/>
  <c r="L47" i="5"/>
  <c r="M47" i="5" s="1"/>
  <c r="L44" i="5"/>
  <c r="M44" i="5" s="1"/>
  <c r="L42" i="5"/>
  <c r="L29" i="5"/>
  <c r="M29" i="5" s="1"/>
  <c r="L36" i="5"/>
  <c r="M36" i="5" s="1"/>
  <c r="L33" i="5"/>
  <c r="M33" i="5" s="1"/>
  <c r="L27" i="5"/>
  <c r="M27" i="5" s="1"/>
  <c r="L37" i="5"/>
  <c r="M37" i="5" s="1"/>
  <c r="L35" i="5"/>
  <c r="M35" i="5" s="1"/>
  <c r="L38" i="5"/>
  <c r="M38" i="5" s="1"/>
  <c r="M48" i="5" l="1"/>
  <c r="M50" i="5"/>
  <c r="P53" i="5" s="1"/>
  <c r="M42" i="5"/>
  <c r="M49" i="5" s="1"/>
  <c r="P54" i="5" s="1"/>
  <c r="L49" i="5"/>
  <c r="L48" i="5"/>
  <c r="L50" i="5"/>
  <c r="P52" i="5" l="1"/>
  <c r="P48" i="5"/>
</calcChain>
</file>

<file path=xl/sharedStrings.xml><?xml version="1.0" encoding="utf-8"?>
<sst xmlns="http://schemas.openxmlformats.org/spreadsheetml/2006/main" count="221" uniqueCount="182">
  <si>
    <t>№ п/п</t>
  </si>
  <si>
    <t>АЗС №</t>
  </si>
  <si>
    <t>Примітки</t>
  </si>
  <si>
    <t>Адреса</t>
  </si>
  <si>
    <t>Регіональна філія</t>
  </si>
  <si>
    <t>ЗФ</t>
  </si>
  <si>
    <t>КФ</t>
  </si>
  <si>
    <t>АЗС_32</t>
  </si>
  <si>
    <t>АЗС_04</t>
  </si>
  <si>
    <t>БЕСТ</t>
  </si>
  <si>
    <t>Окремостоячий</t>
  </si>
  <si>
    <t>АЗС_19</t>
  </si>
  <si>
    <t>Потреба у заміні кришок приямків та вузлів зливу з каркасами 
 (д*ш*в в мм)</t>
  </si>
  <si>
    <t>Кількість кришок з каркасами
(шт.)</t>
  </si>
  <si>
    <t>960x1200</t>
  </si>
  <si>
    <t>1080x1200</t>
  </si>
  <si>
    <t>1250x1250x300</t>
  </si>
  <si>
    <t>800x1700x250</t>
  </si>
  <si>
    <t>Площа металу за одиницю
(м2)
імоврна похибка +/- 10%</t>
  </si>
  <si>
    <t>Єдиний код</t>
  </si>
  <si>
    <t>Принцип резервуарного парку
(БЕСТ/
Окремостоячий)</t>
  </si>
  <si>
    <t>Вартість доставки обладнання для монтажу (транспортні витрати)
(грн без ПДВ)</t>
  </si>
  <si>
    <t>ВСЬОГО:</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</si>
  <si>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</si>
  <si>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</si>
  <si>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</si>
  <si>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</si>
  <si>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</si>
  <si>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</si>
  <si>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</si>
  <si>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Номер телефону контактної особи</t>
  </si>
  <si>
    <t>* сірим позначено клітинки, які заповнює учасник</t>
  </si>
  <si>
    <t>Виготовлення та монтаж кришок з каркасами технологічних приямків та вузлів зливу резервуарного парку АЗК</t>
  </si>
  <si>
    <t>Найменування робіт</t>
  </si>
  <si>
    <t xml:space="preserve">Основні будівельно-технічні показники </t>
  </si>
  <si>
    <t>Матеріали:</t>
  </si>
  <si>
    <t>Вимоги до виробу:</t>
  </si>
  <si>
    <t>Виготовлення та заміна кришок окремостоячих приямків резервуарів та вузла зливу</t>
  </si>
  <si>
    <t>Виготовлення та заміна кришок технологічних приямків резервуарів та вузла зливу системи БЕСТ</t>
  </si>
  <si>
    <t>"- Автоматична фіксація у відкритому положенні за допомогою жосткого упору та направляючого ролику (матеріал виконання нержавіюча сталь). Передбачити у підсиленому виконанні, для недопущення згину/зламу конструкції під вітровим навантаженням.</t>
  </si>
  <si>
    <t>"- Люки, каркас, болти кріплення повинні покриватися порошковою полімерною фарбою Ral 7024.</t>
  </si>
  <si>
    <t>"- Герметичність при закриванні (наявність внутрішнього водовідвідного борта).</t>
  </si>
  <si>
    <t>"- Необхідний кут відкривання кришки має бути 90°.</t>
  </si>
  <si>
    <t>"- Завіси кришки повинні виконуватися з нержавійного матеріалу, місця кріплення завісів до кришки необхідно передбачити в підсиленому виконанні (встановлення додаткових пластин, кріплення на 2-3 болти через широкі шайби), для унеможливлення згину/зламу місць кріплення в умовах відкритої кришки протягом довгого періоду під час сильних вітрів та зумовлення "парусності" кришки.</t>
  </si>
  <si>
    <t>"- Ручка кришки повинна бути виготовлена з профільної круглої труби з нержавійної сталі закріплена до кришки за допомогою нержавійних кронштейнів.</t>
  </si>
  <si>
    <t>Вимоги до виконання робіт:</t>
  </si>
  <si>
    <t>"- Виготовлення каркасів з кришками повинні забезпечувати можливість їх встановлення по принципу чохла на існуючу шахту резервуара шляхом прикручування болтовими з'єднаннями. При виконанні робіт використовувати пневматичний інструмент у вибухозахищеному виконанні, без можливості іскроутворення (шабельна пневматична пила, гайкові ключі, молотки і т.і.)</t>
  </si>
  <si>
    <t>Направляючий ролик</t>
  </si>
  <si>
    <t>Додаткова інформація від Учасника</t>
  </si>
  <si>
    <t xml:space="preserve">Вказати </t>
  </si>
  <si>
    <t>Гарантійний термін на конструктивну частину</t>
  </si>
  <si>
    <t>місяців</t>
  </si>
  <si>
    <t>Гарантійний термін на фарбування</t>
  </si>
  <si>
    <t>Аванс становить</t>
  </si>
  <si>
    <t>Відтермінування кінцевої оплати після підписання акту прийому робіт .</t>
  </si>
  <si>
    <t xml:space="preserve">Термін виконання замовлення </t>
  </si>
  <si>
    <t>Додаткова інформація для Учасника</t>
  </si>
  <si>
    <t>Одиниці виміру</t>
  </si>
  <si>
    <t>Розцінка на виконання непередбачених договором робіт</t>
  </si>
  <si>
    <t>люд/год</t>
  </si>
  <si>
    <t>Примітка</t>
  </si>
  <si>
    <t xml:space="preserve">"- Каркас приямку "- алюміній рифлений товщина 3 мм. </t>
  </si>
  <si>
    <t>"- Висоту каркасу окремостоячих приямків виконувати в межах від 200 до 350 мм. При необхідності зрізання висоти стінок існуючих шахт, перед зрізанням монтувати на постійній основі в середену шахти під місцем зрізу розпірну раму з профільної оцинкованої труби 40*40мм, для застереження деформації шахти.</t>
  </si>
  <si>
    <t>Роботи виконувати без застосування газополум'яних робіт, як виняток за крайньої потреби, проведення таких робіт необхідно завчасно узгоджувати з представником Замовника.</t>
  </si>
  <si>
    <t>Замовник має право змінювати об'єми в сторону зменшення об'єктів в залежності від результату торгів.</t>
  </si>
  <si>
    <t>"- Автоматична фіксація у відкритому положенні за допомогою жосткого упору та направляючого ролику (матеріал виконання нержавіюча сталь). Передбачити у підсиленому виконанні, для недопущення згину/зламу конструкції.</t>
  </si>
  <si>
    <t>"- Каркас сталь листова нержавійна 3 мм.</t>
  </si>
  <si>
    <t>Зразок монтажу замка</t>
  </si>
  <si>
    <t>Замок з ключем та вухом для пломби</t>
  </si>
  <si>
    <t xml:space="preserve">"- Висоту каркасу приямків системи БЕСТ, які будуть монтуватися по принципу чохла в існуючу шахту виконувати в межах від 80 до 120 мм. </t>
  </si>
  <si>
    <t>"- При виготовленні кришок з каркасами вузлів зливу притримуватися наведених вимог до кришок приямків та виконання по принципу "Чохла".</t>
  </si>
  <si>
    <t>Зразок візуального вигляду окремостоячого приямку</t>
  </si>
  <si>
    <t>Вузол зливу існуючий вигляд</t>
  </si>
  <si>
    <t>Результат вигляду вузла зливу, який очікується після виконаних робіт</t>
  </si>
  <si>
    <t>"- Змога пломбування кришки (наявність замка з пломбувальним вухом "Згідно зображення праворуч"), у виконанні з нержавійної сталі (Замок накидний, розмір 80*30 мм, виробник Osculati, або рівносильний аналог) з підсиленим місцем монтажу для унеможливлення його відриву від каркасу.</t>
  </si>
  <si>
    <t>Замок для закривання та накладення пломб (замок накидний, 80*30 мм, виробник Osculati)</t>
  </si>
  <si>
    <t>"- Матеріал кришки "- алюміній рифлений товщина 3 мм. З внутрішньої сторони кришки обовязковий монтаж ребра/ребер жосткості, для запобігання прогину/деформації кришки приямку (монтаж ребер жосткості, не повинен візуально впливати на лицеву сторону кришки)</t>
  </si>
  <si>
    <t>"- Змога пломбування кришки (наявність замка з пломбувальним вухом "Згідно зображення праворуч"), у виконанні з оцинкованого/нержавійного матеріалу з підсиленим місцем монтажу для унеможливлення його відриву від каркасу.</t>
  </si>
  <si>
    <t>При подачі первинних пропозицій, учасники повинні підтвердити готовність підписати Договір за умови перемоги у торгах. Шаблон договору для ознайомлення додається.</t>
  </si>
  <si>
    <t>ЛФ</t>
  </si>
  <si>
    <t>ІФФ</t>
  </si>
  <si>
    <t>ХФ</t>
  </si>
  <si>
    <t>АЗС_21</t>
  </si>
  <si>
    <t>АЗС_65</t>
  </si>
  <si>
    <t>АЗС_89</t>
  </si>
  <si>
    <t>АЗС_05</t>
  </si>
  <si>
    <t>АЗС_41</t>
  </si>
  <si>
    <t>АЗС_25</t>
  </si>
  <si>
    <t>АЗС_49</t>
  </si>
  <si>
    <t>АЗС_28</t>
  </si>
  <si>
    <t>АЗС_31</t>
  </si>
  <si>
    <t xml:space="preserve">Ужгородський р-н, с. Малий Березний, вул. Ублянська, 39 </t>
  </si>
  <si>
    <t>Стрийський р-н, м. Сколе, вул. Героїв Маківки, 10</t>
  </si>
  <si>
    <t xml:space="preserve">м. Львів, вул. Зелена, 283 </t>
  </si>
  <si>
    <t>Львівський р-н, с. Солонка, вул. Стрийська, 34</t>
  </si>
  <si>
    <t>м. Івано-Франківськ, с. Вовчинець, вул. Вовчинецька, 225 Д</t>
  </si>
  <si>
    <t>м. Івано-Франківськ, вул. Галицька, 201 А</t>
  </si>
  <si>
    <t>м. Івано-Франківськ, вул. Євгена Коновальця, 225 В</t>
  </si>
  <si>
    <t>с. Татарів, вул. Незалежності, 754</t>
  </si>
  <si>
    <t>Броварський р-н, с. Залісся, автодорога Київ-Чернігів 42км+600м</t>
  </si>
  <si>
    <t>Лубенський р-н, м. Пирятин, вул. Європейська, 171</t>
  </si>
  <si>
    <t>м. Київ, Наддніпрянське шосе, 10</t>
  </si>
  <si>
    <t>м. Суми, вул. Роменська, 100</t>
  </si>
  <si>
    <t>м. Полтава, вул. Сінна, 42 а</t>
  </si>
  <si>
    <t>1200х1200</t>
  </si>
  <si>
    <t>1200х2400</t>
  </si>
  <si>
    <t>900х900</t>
  </si>
  <si>
    <t>1200x1700</t>
  </si>
  <si>
    <t>1300x1300x250</t>
  </si>
  <si>
    <t>800x1700x450</t>
  </si>
  <si>
    <t>1600x900</t>
  </si>
  <si>
    <t>Виготовлення кришок з каркасами окремостоячих приямків, наїздних та приямків системи БЕСТ виконувати по принципу "Чохла" з одяганням каркасу на існуючі шахти приямків.</t>
  </si>
  <si>
    <t>При монтажі окремостоячих приямків забезпечувати їх монтаж в одній площині без явного перепаду висот (за можливості організовувати виготовлення каркасів висотою 250-300 мм).</t>
  </si>
  <si>
    <t>Перед монтажем необхідно узгодити з представником Замовника конкретну дату монтажу.</t>
  </si>
  <si>
    <t>Переможцю торгів перед виготовленням всієї партії кришок приямків з каркасами необхідно виготовити тестово по одному взірцю окремостоячих приямків, наїзних та системи БЕСТ згідно вказаних вимог для узгодження всіх технічних моментів.</t>
  </si>
  <si>
    <t>1500x900*300</t>
  </si>
  <si>
    <t>1500x850x650</t>
  </si>
  <si>
    <t>1060x1060</t>
  </si>
  <si>
    <t>980x320</t>
  </si>
  <si>
    <t>"- Наявність газової пружини фірми Bansbach або еквівалентних аналогів. Передбачити підсилене виконання, для недопущення згину/зламу конструкції під вітровим навантаженням.</t>
  </si>
  <si>
    <t>"- Матеріал кришки - сталь листова нержавійна рифленна 4 мм. З внутрішньої сторони кришки обовязковий монтаж ребер жосткості, для запобігання прогину/деформації кришки приямку (монтаж ребер жосткості, не повинен візуально впливати на лицеву сторону кришки).</t>
  </si>
  <si>
    <t>"- Наявність газової пружини фірми Bansbach або еквівалентних аналогів. Передбачити підсилене виконання, для недопущення згину/зламу конструкції.</t>
  </si>
  <si>
    <t>"- Завіси кришки повинні виконуватися з нержавійного матеріалу (точеного типу "Згідно зображення праворуч"), місця кріплення завісів до кришки та каркасу необхідно передбачити в підсиленому виконанні для унеможливлення згину/зламу місць кріплення в умовах відкритої кришки протягом довгого періоду під час сильних вітрів та зумовлення "парусності" кришки.</t>
  </si>
  <si>
    <t>"- Необхідний кут відкривання кришки має бути 90°, за нестандартних місцевих умов можливе незначне зменшення кута.</t>
  </si>
  <si>
    <t>Орієнтовний макет для виготовлення наїздних кришок приямків</t>
  </si>
  <si>
    <t>1020x1020x250</t>
  </si>
  <si>
    <t>1450x1750x310</t>
  </si>
  <si>
    <t>1200x1200x250</t>
  </si>
  <si>
    <t>1250x720x500</t>
  </si>
  <si>
    <t>"- Усі існуючі з'єднання, скручування та рухомі механізми виконувати з нержавійних матеріалів.
"- При розрахунку монтажних робіт необхідно враховуати, що за потреби необхідно розбирати ФЕМ покриття, виконувати його підрізання та укладання після монтажу.</t>
  </si>
  <si>
    <t>"- Усі існуючі з'єднання, скручування та рухомі механізми виконувати з нержавійних матеріалів.
"- При розрахунку монтажних робіт необхідно враховуати, що нові каркаси повинні максимально прилягати до плитки острівка, та обовязково герметизуватися в точці прилягання морозостійкими, хімічнотривкими негорючими герметиками.</t>
  </si>
  <si>
    <t>Виготовлення та заміна кришок технологічних приямків резервуарів та вузла зливу наїздного типу</t>
  </si>
  <si>
    <t>1200х1200x400</t>
  </si>
  <si>
    <t>1050x1050x300</t>
  </si>
  <si>
    <t>1600x600x550</t>
  </si>
  <si>
    <t>"- Матеріал наїздної кришки - сталь листова чорна 10 мм. З внутрішньої сторони кришки обовязковий монтаж ребер жосткості, для запобігання прогину/деформації кришки приямку (монтаж ребер жосткості, не повинен візуально впливати на лицеву сторону кришки).
"- Матеріал кришки зливного приямка на острівку - вимоги згідно кришок системи БЕСТ (п.2).</t>
  </si>
  <si>
    <t>"- Наявність газової пружини фірми Bansbach або еквівалентних аналогів відповідної сили. Передбачити підсилене виконання, для недопущення згину/зламу конструкції.</t>
  </si>
  <si>
    <t xml:space="preserve">"- Висоту каркасу приямків по принципу системи БЕСТ та наїздних, які будуть монтуватися по принципу чохла в існуючу шахту виконувати в межах від 80 до 140 мм. </t>
  </si>
  <si>
    <t>"- Усі існуючі з'єднання, скручування та рухомі механізми виконувати з нержавійних матеріалів.
"- При розрахунку монтажних робіт необхідно враховуати, що нові каркаси повинні максимально прилягати до ФЕМ покриття, та обовязково герметизуватися в точці прилягання морозостійкими, хімічнотривкими негорючими герметиками. Додатково при демонтажних та монтажних роботах врахувувати необхідність розборки ФЕМ настилу, розбивки бетону, та подальшого бетонування та герметизації при монтажі.</t>
  </si>
  <si>
    <t xml:space="preserve">Необхідність забезпечення кута максимально
наближеного до 90 градусів, обов'язкове встановлення жосткого упору та газліфта. </t>
  </si>
  <si>
    <t>Наїздний
Аналог системи БЕСТ</t>
  </si>
  <si>
    <t>"- Встановлення відповідного типу замка для закриття кришки приямка у виконанні з нержавійного матеріалу з підсиленим місцем монтажу для унеможливлення його відриву від каркасу.</t>
  </si>
  <si>
    <t>"- Завіси кришки повинні виконуватися з посиленого металу 12-14 мм (прихованого типу) "Згідно зображення праворуч", місця кріплення завісів до кришки та каркасу необхідно передбачити в підсиленому виконанні для унеможливлення згину/зламу місць кріплення в умовах відкритої кришки протягом довгого періоду під час сильних вітрів та зумовлення "парусності" кришки.</t>
  </si>
  <si>
    <t>"- Виготовлення каркасів з кришками повинні забезпечувати можливість їх встановлення по принципу чохла на існуючу шахту резервуара шляхом прикручування болтовими з'єднаннями (за умови зачистки резервуара допускається проведення газополум'яних робіт. При виконанні робіт використовувати пневматичний інструмент у вибухозахищеному виконанні, без можливості іскроутворення (шабельна пневматична пила, гайкові ключі, молотки і т.і.) за потреби та за погодження при умові проведення зачистки резервуара, допускається використання різного типу інструментів та обладнання.</t>
  </si>
  <si>
    <t>Зразок завісів з нержавійного матеріалу для кришок приямків системи БЕСТ (приварна петля, подвійна з пластинами, нержавіюча сталь А2 (AISI 304) 115 мм, товщина пластин 3 мм, діаметр штифта 11 мм, діаметр петлі 17 мм.</t>
  </si>
  <si>
    <t>Загальна площа металу
(м2)
імовірна похибка +/- 10%</t>
  </si>
  <si>
    <t>Загальна кількість кришок з каркасами по АЗК
(шт.)</t>
  </si>
  <si>
    <t>Загальна площа металу
(м2) по АЗК
імовірна похибка +/- 10%</t>
  </si>
  <si>
    <t>При виконанні врахувати підсилене
виконання зазначених вище місць</t>
  </si>
  <si>
    <t xml:space="preserve">Вартість відрядних та проживання за 1 бригаду/ на 1 добу
(грн без ПДВ) </t>
  </si>
  <si>
    <t>Тип резервуарного парку</t>
  </si>
  <si>
    <t>Окремостоячий приямок</t>
  </si>
  <si>
    <t>Приямок системи БЕСТ розміщений на острівку</t>
  </si>
  <si>
    <t>Наїздний приямок</t>
  </si>
  <si>
    <t>Марка пального</t>
  </si>
  <si>
    <t>Загальна вартість без транспортних та відрядних
(грн без ПДВ)</t>
  </si>
  <si>
    <t>Можливість закупки аналогічних кришок за такими ж розцінками поза тендером.</t>
  </si>
  <si>
    <r>
      <t xml:space="preserve">Роботи виконуються "під ключ" в тому числі розбирання бруківки навколо окремостоячих приямків, за потреби її підрізка та зворотній монтаж і засипка швів піском, а також демонтаж ФЕМ плитки демонтаж бетону та зворотні роботи при монтажі наїздних люків. </t>
    </r>
    <r>
      <rPr>
        <b/>
        <sz val="12"/>
        <color rgb="FFFF0000"/>
        <rFont val="Times New Roman"/>
        <family val="1"/>
        <charset val="204"/>
      </rPr>
      <t>Старі демонтовані кришки та зайві металоконструкції  утворені після виконання робіт забираються підрядником</t>
    </r>
    <r>
      <rPr>
        <sz val="12"/>
        <rFont val="Times New Roman"/>
        <family val="1"/>
        <charset val="204"/>
      </rPr>
      <t>.</t>
    </r>
  </si>
  <si>
    <t>Підряднику обов'язково перед початком робіт по виготовленню обладнання, необхідно здійснити виїзд на вказані АЗК для уточнення всіх можливих нюансів та фактичних розмірів кожної конструкції окремо. Вказана послуга повинна входити у вартість розцінки на виготовлення 1 м2 обладнання.</t>
  </si>
  <si>
    <t>Ціна виготовлення кришок за
1 м2
(грн без ПДВ)
(включає в себе замки, завіси, газліфти упори та всі комплектуючі)</t>
  </si>
  <si>
    <t>Вартість монтажних та демонтажних робіт в тому числі розбір бруківки, підрізка її укладання, бетонування і т.п.)
за 1 одиницю виготовленого обладнання
(грн без ПДВ)</t>
  </si>
  <si>
    <t>Вид та товщина металу</t>
  </si>
  <si>
    <t>Рифлений алюміній
3 мм</t>
  </si>
  <si>
    <t>Сталь листова нержавійна рифленна 4 мм</t>
  </si>
  <si>
    <t>Сталь листова чорна 10 мм</t>
  </si>
  <si>
    <t>Конвертація
1 м2 металу певного виду у (кг)</t>
  </si>
  <si>
    <t xml:space="preserve">Вартість 1 кг металу на день проведення аукціону </t>
  </si>
  <si>
    <t>Вартість відрядних та проживання
(грн без ПДВ)</t>
  </si>
  <si>
    <t>отриману суму вказувати на тендерній платформі</t>
  </si>
  <si>
    <t>Розцінки, які використовуються при формування загальної вартості в редукціоні.</t>
  </si>
  <si>
    <t>Розцінки по яких планується продовжувати співпрацю, поза тендерними об'єктами.</t>
  </si>
  <si>
    <r>
      <t xml:space="preserve">Транспортні витрати згідно коефіцієнту
</t>
    </r>
    <r>
      <rPr>
        <b/>
        <sz val="12"/>
        <color rgb="FFFF0000"/>
        <rFont val="Times New Roman"/>
        <family val="1"/>
        <charset val="204"/>
      </rPr>
      <t>(k)*</t>
    </r>
  </si>
  <si>
    <t>*- Покупець оплачує транспортні витрати Продавця  які виникли при доставці обладнання на АЗК для їх монтажу по позатендерних об'єктах. Вартість транспортних витрат визначається за формулою: Транспортні витрати = (дорівнює) Вартість 1 км * (помножити) пробіг автомобіля. При цьому Вартість 1 км = (дорівнює) Вартість Пального * (помножити) на коефіцієнт (k).
     Вартість пального визначається за середніми цінами пального марки ___  по Київському регіону із сайту http://vseazs.com/    на перше число місяця в якому виконувались роботи. У випадку, коли  на дату проведення робіт середня вартість палива згідно даних вказаного сайту відносно першого числа цього ж місяця змінилась більше ніж на 10% в більшу або меншу сторону, вартість пального визначається за середніми цінами пального ___ по Київському регіону із сайту http://vseazs.com/  на дату виконання таких робіт.</t>
  </si>
  <si>
    <t>Ціна, грн без ПДВ за 1 люд/год</t>
  </si>
  <si>
    <t>%, (максимальний аванс 60%)</t>
  </si>
  <si>
    <t>календарних днів (рекомендовано не менше 15 календарних днів)</t>
  </si>
  <si>
    <t>календарних днів (рекомендовано не більше 120 календарних днів)</t>
  </si>
  <si>
    <t>Доставку обладнання та монтаж здійснювати за адресами автозаправних комплексів що вказані вище в таблиці.</t>
  </si>
  <si>
    <r>
      <t>так/ні (</t>
    </r>
    <r>
      <rPr>
        <u/>
        <sz val="12"/>
        <rFont val="Times New Roman"/>
        <family val="1"/>
        <charset val="204"/>
      </rPr>
      <t>вкажіть дату до якої будуть діяти тендерні розцінки</t>
    </r>
    <r>
      <rPr>
        <sz val="12"/>
        <rFont val="Times New Roman"/>
        <family val="1"/>
        <charset val="204"/>
      </rPr>
      <t>)</t>
    </r>
  </si>
  <si>
    <t>Загальна вартість за Окремостоячі кришки приямків, грн без ПДВ</t>
  </si>
  <si>
    <t>Загальна вартість за  кришки приямків системи БЕСТ, грн без ПДВ</t>
  </si>
  <si>
    <t>Загальна вартість за  кришки наїздних приямків, грн без ПДВ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</si>
</sst>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name val="Arial Cyr"/>
      <charset val="204"/>
    </font>
    <font>
      <sz val="8"/>
      <name val="Arial"/>
      <family val="2"/>
      <charset val="204"/>
    </font>
    <font>
      <sz val="10"/>
      <name val="Arial Cyr"/>
      <family val="2"/>
      <charset val="204"/>
    </font>
    <font>
      <b/>
      <sz val="12"/>
      <name val="Times New Roman"/>
      <family val="1"/>
      <charset val="204"/>
    </font>
    <font>
      <sz val="10"/>
      <name val="Times New Roman"/>
      <family val="1"/>
      <charset val="204"/>
    </font>
    <font>
      <b/>
      <sz val="10"/>
      <name val="Times New Roman"/>
      <family val="1"/>
      <charset val="204"/>
    </font>
    <font>
      <b/>
      <sz val="14"/>
      <name val="Times New Roman"/>
      <family val="1"/>
      <charset val="204"/>
    </font>
    <font>
      <sz val="11"/>
      <color rgb="FF000000"/>
      <name val="Arial"/>
      <family val="2"/>
      <charset val="204"/>
    </font>
    <font>
      <sz val="11"/>
      <name val="Arial"/>
      <family val="2"/>
      <charset val="204"/>
    </font>
    <font>
      <sz val="11"/>
      <color theme="1"/>
      <name val="Arial"/>
      <family val="2"/>
      <charset val="204"/>
    </font>
    <font>
      <sz val="12"/>
      <name val="Times New Roman"/>
      <family val="1"/>
      <charset val="204"/>
    </font>
    <font>
      <b/>
      <sz val="16"/>
      <name val="Times New Roman"/>
      <family val="1"/>
      <charset val="204"/>
    </font>
    <font>
      <b/>
      <sz val="12"/>
      <color rgb="FFFF0000"/>
      <name val="Times New Roman"/>
      <family val="1"/>
      <charset val="204"/>
    </font>
    <font>
      <u/>
      <sz val="12"/>
      <name val="Times New Roman"/>
      <family val="1"/>
      <charset val="204"/>
    </font>
    <font>
      <u/>
      <sz val="12"/>
      <color rgb="FFFF0000"/>
      <name val="Times New Roman"/>
      <family val="1"/>
      <charset val="204"/>
    </font>
    <font>
      <b/>
      <sz val="10"/>
      <color rgb="FFFF0000"/>
      <name val="Times New Roman"/>
      <family val="1"/>
      <charset val="204"/>
    </font>
    <font>
      <b/>
      <sz val="18"/>
      <name val="Times New Roman"/>
      <family val="1"/>
      <charset val="204"/>
    </font>
    <font>
      <b/>
      <sz val="16"/>
      <color rgb="FFFF0000"/>
      <name val="Times New Roman"/>
      <family val="1"/>
      <charset val="204"/>
    </font>
    <font>
      <b/>
      <sz val="16"/>
      <color rgb="FF00B0F0"/>
      <name val="Times New Roman"/>
      <family val="1"/>
      <charset val="204"/>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249977111117893"/>
        <bgColor rgb="FFBFBFBF"/>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tint="-0.3499862666707357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auto="1"/>
      </top>
      <bottom/>
      <diagonal/>
    </border>
    <border>
      <left style="medium">
        <color indexed="64"/>
      </left>
      <right style="medium">
        <color indexed="64"/>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style="medium">
        <color indexed="64"/>
      </top>
      <bottom style="medium">
        <color indexed="64"/>
      </bottom>
      <diagonal/>
    </border>
  </borders>
  <cellStyleXfs count="6">
    <xf numFmtId="0" fontId="0" fillId="0" borderId="0"/>
    <xf numFmtId="0" fontId="1" fillId="0" borderId="0">
      <alignment horizontal="left"/>
    </xf>
    <xf numFmtId="0" fontId="1" fillId="0" borderId="0">
      <alignment horizontal="left"/>
    </xf>
    <xf numFmtId="0" fontId="2" fillId="0" borderId="0"/>
    <xf numFmtId="0" fontId="2" fillId="0" borderId="0"/>
    <xf numFmtId="0" fontId="1" fillId="0" borderId="0">
      <alignment horizontal="left"/>
    </xf>
  </cellStyleXfs>
  <cellXfs count="210">
    <xf numFmtId="0" fontId="0" fillId="0" borderId="0" xfId="0"/>
    <xf numFmtId="0" fontId="4" fillId="0" borderId="0" xfId="0" applyFont="1"/>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0" borderId="0" xfId="0" applyNumberFormat="1" applyFont="1"/>
    <xf numFmtId="0" fontId="4"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4" fontId="3" fillId="0" borderId="1" xfId="0" applyNumberFormat="1" applyFont="1" applyBorder="1" applyAlignment="1">
      <alignment horizontal="center" vertical="center" wrapText="1"/>
    </xf>
    <xf numFmtId="4" fontId="4" fillId="0" borderId="0" xfId="0" applyNumberFormat="1" applyFont="1"/>
    <xf numFmtId="4" fontId="4" fillId="5" borderId="1" xfId="0" applyNumberFormat="1" applyFont="1" applyFill="1" applyBorder="1" applyAlignment="1">
      <alignment horizontal="center" vertical="center"/>
    </xf>
    <xf numFmtId="0" fontId="7" fillId="0" borderId="0" xfId="4" applyFont="1" applyAlignment="1">
      <alignment horizontal="right" vertical="center"/>
    </xf>
    <xf numFmtId="0" fontId="9" fillId="0" borderId="0" xfId="0" applyFont="1"/>
    <xf numFmtId="0" fontId="0" fillId="0" borderId="0" xfId="0" applyAlignment="1">
      <alignment horizontal="center"/>
    </xf>
    <xf numFmtId="0" fontId="4"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center" vertical="center" wrapText="1"/>
    </xf>
    <xf numFmtId="4" fontId="6" fillId="0" borderId="0" xfId="0" applyNumberFormat="1" applyFont="1" applyAlignment="1">
      <alignment vertical="center"/>
    </xf>
    <xf numFmtId="4" fontId="6" fillId="0" borderId="0" xfId="0" applyNumberFormat="1"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wrapText="1"/>
    </xf>
    <xf numFmtId="0" fontId="10" fillId="0" borderId="0" xfId="0" applyFont="1"/>
    <xf numFmtId="0" fontId="10" fillId="0" borderId="0" xfId="0" applyFont="1" applyAlignment="1">
      <alignment horizontal="center" vertical="center"/>
    </xf>
    <xf numFmtId="0" fontId="10" fillId="0" borderId="0" xfId="0" applyFont="1" applyAlignment="1">
      <alignment horizontal="left" vertical="center"/>
    </xf>
    <xf numFmtId="164" fontId="10" fillId="0" borderId="1" xfId="0" applyNumberFormat="1" applyFont="1" applyBorder="1" applyAlignment="1">
      <alignment horizontal="center" vertical="center" wrapText="1"/>
    </xf>
    <xf numFmtId="164" fontId="10" fillId="5" borderId="1" xfId="0" applyNumberFormat="1" applyFont="1" applyFill="1" applyBorder="1" applyAlignment="1">
      <alignment horizontal="center" vertical="center" wrapText="1"/>
    </xf>
    <xf numFmtId="0" fontId="10" fillId="5" borderId="1" xfId="0" applyFont="1" applyFill="1" applyBorder="1"/>
    <xf numFmtId="0" fontId="3" fillId="0" borderId="1" xfId="0" applyFont="1" applyBorder="1" applyAlignment="1">
      <alignment horizontal="center" vertical="center"/>
    </xf>
    <xf numFmtId="4" fontId="4" fillId="4" borderId="2" xfId="0" applyNumberFormat="1" applyFont="1" applyFill="1" applyBorder="1" applyAlignment="1">
      <alignment horizontal="center" vertical="center"/>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10" fillId="0" borderId="0" xfId="0" applyFont="1" applyAlignment="1">
      <alignment horizontal="left" vertical="center" wrapText="1"/>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xf>
    <xf numFmtId="164" fontId="4" fillId="7" borderId="1" xfId="0" applyNumberFormat="1" applyFont="1" applyFill="1" applyBorder="1" applyAlignment="1">
      <alignment horizontal="center" vertical="center"/>
    </xf>
    <xf numFmtId="164" fontId="5" fillId="7" borderId="1" xfId="0" applyNumberFormat="1" applyFont="1" applyFill="1" applyBorder="1" applyAlignment="1">
      <alignment horizontal="center" vertical="center"/>
    </xf>
    <xf numFmtId="4" fontId="11" fillId="0" borderId="0" xfId="0" applyNumberFormat="1" applyFont="1" applyAlignment="1">
      <alignment horizontal="left" vertical="top" wrapText="1"/>
    </xf>
    <xf numFmtId="0" fontId="11" fillId="0" borderId="0" xfId="0" applyFont="1" applyAlignment="1">
      <alignment horizontal="center" vertical="center"/>
    </xf>
    <xf numFmtId="0" fontId="10" fillId="0" borderId="0" xfId="0" applyFont="1" applyAlignment="1">
      <alignment vertical="center"/>
    </xf>
    <xf numFmtId="0" fontId="4" fillId="0" borderId="0" xfId="0" applyFont="1" applyAlignment="1">
      <alignment vertical="center"/>
    </xf>
    <xf numFmtId="0" fontId="10" fillId="0" borderId="0" xfId="0" applyFont="1" applyAlignment="1">
      <alignment vertical="center" wrapText="1"/>
    </xf>
    <xf numFmtId="0" fontId="14" fillId="0" borderId="0" xfId="0" applyFont="1" applyAlignment="1">
      <alignment vertical="center"/>
    </xf>
    <xf numFmtId="0" fontId="11" fillId="0" borderId="0" xfId="0" applyFont="1" applyAlignment="1">
      <alignment horizontal="center" vertical="top" wrapText="1"/>
    </xf>
    <xf numFmtId="0" fontId="3" fillId="0" borderId="0" xfId="0" applyFont="1" applyAlignment="1">
      <alignment horizontal="center" vertical="top"/>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4" fontId="11" fillId="0" borderId="0" xfId="0" applyNumberFormat="1" applyFont="1" applyAlignment="1">
      <alignment horizontal="center" vertical="top" wrapText="1"/>
    </xf>
    <xf numFmtId="4" fontId="6" fillId="0" borderId="0" xfId="0" applyNumberFormat="1" applyFont="1" applyAlignment="1">
      <alignment vertical="center" wrapText="1"/>
    </xf>
    <xf numFmtId="0" fontId="4" fillId="3" borderId="0" xfId="0" applyFont="1" applyFill="1"/>
    <xf numFmtId="164" fontId="4" fillId="5" borderId="1" xfId="0" applyNumberFormat="1" applyFont="1" applyFill="1" applyBorder="1" applyAlignment="1">
      <alignment horizontal="center" vertical="center" wrapText="1"/>
    </xf>
    <xf numFmtId="0" fontId="5" fillId="0" borderId="0" xfId="0" applyFont="1"/>
    <xf numFmtId="0" fontId="10" fillId="3" borderId="0" xfId="0" applyFont="1" applyFill="1" applyAlignment="1">
      <alignment horizontal="center" vertical="center" wrapText="1"/>
    </xf>
    <xf numFmtId="164" fontId="10" fillId="3" borderId="0" xfId="0" applyNumberFormat="1" applyFont="1" applyFill="1" applyAlignment="1">
      <alignment horizontal="center" vertical="center" wrapText="1"/>
    </xf>
    <xf numFmtId="4" fontId="4" fillId="3" borderId="0" xfId="0" applyNumberFormat="1" applyFont="1" applyFill="1" applyAlignment="1">
      <alignment horizontal="center" vertical="center" wrapText="1"/>
    </xf>
    <xf numFmtId="0" fontId="3" fillId="3" borderId="0" xfId="0" applyFont="1" applyFill="1" applyAlignment="1">
      <alignment horizontal="left" vertical="center"/>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11" fillId="0" borderId="1" xfId="0" applyNumberFormat="1" applyFont="1" applyBorder="1" applyAlignment="1">
      <alignment horizontal="center" vertical="center" wrapText="1"/>
    </xf>
    <xf numFmtId="164" fontId="4" fillId="5" borderId="1" xfId="0" applyNumberFormat="1" applyFont="1" applyFill="1" applyBorder="1" applyAlignment="1">
      <alignment wrapText="1"/>
    </xf>
    <xf numFmtId="164" fontId="6" fillId="0" borderId="1" xfId="0" applyNumberFormat="1" applyFont="1" applyBorder="1" applyAlignment="1">
      <alignment horizontal="center" vertical="center" wrapText="1"/>
    </xf>
    <xf numFmtId="4" fontId="4" fillId="5" borderId="1" xfId="0" applyNumberFormat="1" applyFont="1" applyFill="1" applyBorder="1"/>
    <xf numFmtId="0" fontId="16" fillId="0" borderId="0" xfId="0" applyFont="1"/>
    <xf numFmtId="164" fontId="11" fillId="0" borderId="0" xfId="0" applyNumberFormat="1" applyFont="1" applyAlignment="1">
      <alignment horizontal="center" vertical="center" wrapText="1"/>
    </xf>
    <xf numFmtId="0" fontId="11" fillId="0" borderId="0" xfId="0" applyFont="1" applyAlignment="1">
      <alignment wrapText="1"/>
    </xf>
    <xf numFmtId="0" fontId="11" fillId="0" borderId="0" xfId="0" applyFont="1" applyAlignment="1">
      <alignment vertical="center" wrapText="1"/>
    </xf>
    <xf numFmtId="4" fontId="11" fillId="0" borderId="0" xfId="0" applyNumberFormat="1" applyFont="1" applyAlignment="1">
      <alignment vertical="top" wrapText="1"/>
    </xf>
    <xf numFmtId="0" fontId="11" fillId="0" borderId="0" xfId="0" applyFont="1"/>
    <xf numFmtId="164" fontId="11" fillId="0" borderId="0" xfId="0" applyNumberFormat="1" applyFont="1"/>
    <xf numFmtId="4" fontId="4" fillId="3" borderId="0" xfId="0" applyNumberFormat="1" applyFont="1" applyFill="1"/>
    <xf numFmtId="4"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wrapText="1"/>
    </xf>
    <xf numFmtId="4" fontId="11" fillId="0" borderId="0" xfId="0" applyNumberFormat="1" applyFont="1" applyAlignment="1">
      <alignment horizontal="center" vertical="top" wrapText="1"/>
    </xf>
    <xf numFmtId="4" fontId="11" fillId="0" borderId="0" xfId="0" applyNumberFormat="1" applyFont="1" applyAlignment="1">
      <alignment horizontal="center" vertical="center" wrapText="1"/>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 xfId="0" applyFont="1" applyFill="1" applyBorder="1" applyAlignment="1">
      <alignment horizontal="center" vertical="center"/>
    </xf>
    <xf numFmtId="164" fontId="4" fillId="2" borderId="2"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164" fontId="4" fillId="2" borderId="28" xfId="0" applyNumberFormat="1" applyFont="1" applyFill="1" applyBorder="1" applyAlignment="1">
      <alignment horizontal="center" vertical="center"/>
    </xf>
    <xf numFmtId="164" fontId="4" fillId="4" borderId="2" xfId="0" applyNumberFormat="1" applyFont="1" applyFill="1" applyBorder="1" applyAlignment="1">
      <alignment horizontal="center" vertical="center"/>
    </xf>
    <xf numFmtId="164" fontId="4" fillId="4" borderId="3" xfId="0" applyNumberFormat="1" applyFont="1" applyFill="1" applyBorder="1" applyAlignment="1">
      <alignment horizontal="center" vertical="center"/>
    </xf>
    <xf numFmtId="4" fontId="4" fillId="5" borderId="2" xfId="0" applyNumberFormat="1" applyFont="1" applyFill="1" applyBorder="1" applyAlignment="1">
      <alignment horizontal="center" vertical="center"/>
    </xf>
    <xf numFmtId="4" fontId="4" fillId="5" borderId="3" xfId="0" applyNumberFormat="1" applyFont="1" applyFill="1" applyBorder="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left" vertical="center" wrapText="1"/>
    </xf>
    <xf numFmtId="164" fontId="6" fillId="8" borderId="2" xfId="0" applyNumberFormat="1" applyFont="1" applyFill="1" applyBorder="1" applyAlignment="1">
      <alignment horizontal="center" vertical="center"/>
    </xf>
    <xf numFmtId="164" fontId="6" fillId="8" borderId="28" xfId="0" applyNumberFormat="1" applyFont="1" applyFill="1" applyBorder="1" applyAlignment="1">
      <alignment horizontal="center" vertical="center"/>
    </xf>
    <xf numFmtId="164" fontId="6" fillId="8" borderId="3" xfId="0" applyNumberFormat="1" applyFont="1" applyFill="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0" xfId="0" applyFont="1" applyFill="1" applyAlignment="1">
      <alignment horizontal="center" vertical="center"/>
    </xf>
    <xf numFmtId="0" fontId="6" fillId="3" borderId="27"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49" fontId="3" fillId="4" borderId="19" xfId="0" applyNumberFormat="1" applyFont="1" applyFill="1" applyBorder="1" applyAlignment="1">
      <alignment horizontal="left" vertical="top" wrapText="1"/>
    </xf>
    <xf numFmtId="49" fontId="3" fillId="4" borderId="0" xfId="0" applyNumberFormat="1" applyFont="1" applyFill="1" applyAlignment="1">
      <alignment horizontal="left" vertical="top" wrapText="1"/>
    </xf>
    <xf numFmtId="49" fontId="10" fillId="4" borderId="19" xfId="0" applyNumberFormat="1" applyFont="1" applyFill="1" applyBorder="1" applyAlignment="1">
      <alignment horizontal="left" vertical="top" wrapText="1"/>
    </xf>
    <xf numFmtId="49" fontId="10" fillId="4" borderId="0" xfId="0" applyNumberFormat="1" applyFont="1" applyFill="1" applyAlignment="1">
      <alignment horizontal="left" vertical="top" wrapText="1"/>
    </xf>
    <xf numFmtId="0" fontId="11" fillId="0" borderId="0" xfId="0" applyFont="1" applyAlignment="1">
      <alignment horizontal="center" vertical="top" wrapText="1"/>
    </xf>
    <xf numFmtId="4" fontId="6" fillId="0" borderId="0" xfId="0" applyNumberFormat="1" applyFont="1" applyAlignment="1">
      <alignment horizontal="center" vertical="center"/>
    </xf>
    <xf numFmtId="49" fontId="10" fillId="2" borderId="19" xfId="0" applyNumberFormat="1" applyFont="1" applyFill="1" applyBorder="1" applyAlignment="1">
      <alignment horizontal="left" vertical="top" wrapText="1"/>
    </xf>
    <xf numFmtId="49" fontId="10" fillId="2" borderId="0" xfId="0" applyNumberFormat="1" applyFont="1" applyFill="1" applyAlignment="1">
      <alignment horizontal="left" vertical="top" wrapText="1"/>
    </xf>
    <xf numFmtId="0" fontId="10" fillId="2" borderId="13"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1" xfId="0" applyFont="1" applyFill="1" applyBorder="1" applyAlignment="1">
      <alignment horizontal="center" vertical="center" wrapText="1"/>
    </xf>
    <xf numFmtId="49" fontId="3" fillId="2" borderId="15" xfId="0" applyNumberFormat="1" applyFont="1" applyFill="1" applyBorder="1" applyAlignment="1">
      <alignment horizontal="left" vertical="top" wrapText="1"/>
    </xf>
    <xf numFmtId="49" fontId="10" fillId="2" borderId="16" xfId="0" applyNumberFormat="1" applyFont="1" applyFill="1" applyBorder="1" applyAlignment="1">
      <alignment horizontal="left" vertical="top" wrapText="1"/>
    </xf>
    <xf numFmtId="4" fontId="6" fillId="0" borderId="0" xfId="0" applyNumberFormat="1" applyFont="1" applyAlignment="1">
      <alignment horizontal="center" vertical="center" wrapText="1"/>
    </xf>
    <xf numFmtId="0" fontId="11" fillId="0" borderId="0" xfId="0" applyFont="1" applyAlignment="1">
      <alignment horizontal="center" wrapText="1"/>
    </xf>
    <xf numFmtId="0" fontId="3" fillId="0" borderId="0" xfId="0" applyFont="1" applyAlignment="1">
      <alignment horizontal="center" vertical="center"/>
    </xf>
    <xf numFmtId="0" fontId="11" fillId="0" borderId="0" xfId="0" applyFont="1" applyAlignment="1">
      <alignment horizontal="center" vertical="top"/>
    </xf>
    <xf numFmtId="0" fontId="6"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10" fillId="4" borderId="1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1" xfId="0" applyFont="1" applyFill="1" applyBorder="1" applyAlignment="1">
      <alignment horizontal="center" vertical="center" wrapText="1"/>
    </xf>
    <xf numFmtId="49" fontId="3" fillId="4" borderId="15" xfId="0" applyNumberFormat="1" applyFont="1" applyFill="1" applyBorder="1" applyAlignment="1">
      <alignment horizontal="left" vertical="top" wrapText="1"/>
    </xf>
    <xf numFmtId="49" fontId="10" fillId="4" borderId="16" xfId="0" applyNumberFormat="1" applyFont="1" applyFill="1" applyBorder="1" applyAlignment="1">
      <alignment horizontal="left" vertical="top" wrapText="1"/>
    </xf>
    <xf numFmtId="49" fontId="10" fillId="4" borderId="22" xfId="0" applyNumberFormat="1" applyFont="1" applyFill="1" applyBorder="1" applyAlignment="1">
      <alignment horizontal="left" vertical="top" wrapText="1"/>
    </xf>
    <xf numFmtId="49" fontId="10" fillId="4" borderId="23"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0" xfId="0" applyNumberFormat="1" applyFont="1" applyFill="1" applyAlignment="1">
      <alignment horizontal="left" vertical="top" wrapText="1"/>
    </xf>
    <xf numFmtId="49" fontId="13" fillId="2" borderId="19" xfId="0" applyNumberFormat="1" applyFont="1" applyFill="1" applyBorder="1" applyAlignment="1">
      <alignment horizontal="left" vertical="top" wrapText="1"/>
    </xf>
    <xf numFmtId="49" fontId="13" fillId="2" borderId="0" xfId="0" applyNumberFormat="1" applyFont="1" applyFill="1" applyAlignment="1">
      <alignment horizontal="left" vertical="top"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4" fontId="4" fillId="4" borderId="2" xfId="0" applyNumberFormat="1" applyFont="1" applyFill="1" applyBorder="1" applyAlignment="1">
      <alignment horizontal="center" vertical="center"/>
    </xf>
    <xf numFmtId="4" fontId="4" fillId="4" borderId="3" xfId="0" applyNumberFormat="1" applyFont="1" applyFill="1" applyBorder="1" applyAlignment="1">
      <alignment horizontal="center" vertical="center"/>
    </xf>
    <xf numFmtId="4" fontId="4" fillId="2" borderId="2" xfId="0" applyNumberFormat="1" applyFont="1" applyFill="1" applyBorder="1" applyAlignment="1">
      <alignment horizontal="center" vertical="center"/>
    </xf>
    <xf numFmtId="4" fontId="4" fillId="2" borderId="3" xfId="0" applyNumberFormat="1" applyFont="1" applyFill="1" applyBorder="1" applyAlignment="1">
      <alignment horizontal="center" vertical="center"/>
    </xf>
    <xf numFmtId="4" fontId="4" fillId="7" borderId="2" xfId="0" applyNumberFormat="1" applyFont="1" applyFill="1" applyBorder="1" applyAlignment="1">
      <alignment horizontal="center" vertical="center"/>
    </xf>
    <xf numFmtId="4" fontId="4" fillId="7" borderId="3"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5" borderId="28" xfId="0" applyNumberFormat="1" applyFont="1" applyFill="1" applyBorder="1" applyAlignment="1">
      <alignment horizontal="center" vertical="center"/>
    </xf>
    <xf numFmtId="0" fontId="8" fillId="6" borderId="1" xfId="4" applyFont="1" applyFill="1" applyBorder="1" applyAlignment="1">
      <alignment horizontal="center"/>
    </xf>
    <xf numFmtId="1" fontId="8" fillId="6" borderId="1" xfId="4" applyNumberFormat="1" applyFont="1" applyFill="1" applyBorder="1" applyAlignment="1">
      <alignment horizontal="center"/>
    </xf>
    <xf numFmtId="0" fontId="11" fillId="0" borderId="0" xfId="0" applyFont="1" applyAlignment="1">
      <alignment horizontal="center" vertical="center"/>
    </xf>
    <xf numFmtId="164" fontId="4" fillId="5" borderId="2" xfId="0" applyNumberFormat="1" applyFont="1" applyFill="1" applyBorder="1" applyAlignment="1">
      <alignment horizontal="center" vertical="center" wrapText="1"/>
    </xf>
    <xf numFmtId="164" fontId="4" fillId="5" borderId="28" xfId="0" applyNumberFormat="1" applyFont="1" applyFill="1" applyBorder="1" applyAlignment="1">
      <alignment horizontal="center" vertical="center" wrapText="1"/>
    </xf>
    <xf numFmtId="164" fontId="4" fillId="5" borderId="3"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2" borderId="28" xfId="0" applyFont="1" applyFill="1" applyBorder="1" applyAlignment="1">
      <alignment horizontal="center" vertical="center" wrapText="1"/>
    </xf>
    <xf numFmtId="4" fontId="11" fillId="0" borderId="0" xfId="0" applyNumberFormat="1" applyFont="1" applyAlignment="1">
      <alignment horizontal="center" vertical="center"/>
    </xf>
    <xf numFmtId="0" fontId="10" fillId="0" borderId="27" xfId="0" applyFont="1" applyBorder="1" applyAlignment="1">
      <alignment horizontal="left" vertical="center" wrapText="1"/>
    </xf>
    <xf numFmtId="0" fontId="10" fillId="7" borderId="13"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3" fillId="7" borderId="21" xfId="0" applyFont="1" applyFill="1" applyBorder="1" applyAlignment="1">
      <alignment horizontal="center" vertical="center" wrapText="1"/>
    </xf>
    <xf numFmtId="49" fontId="3" fillId="7" borderId="15" xfId="0" applyNumberFormat="1" applyFont="1" applyFill="1" applyBorder="1" applyAlignment="1">
      <alignment horizontal="left" vertical="top" wrapText="1"/>
    </xf>
    <xf numFmtId="49" fontId="10" fillId="7" borderId="16" xfId="0" applyNumberFormat="1" applyFont="1" applyFill="1" applyBorder="1" applyAlignment="1">
      <alignment horizontal="left" vertical="top" wrapText="1"/>
    </xf>
    <xf numFmtId="49" fontId="10" fillId="7" borderId="19" xfId="0" applyNumberFormat="1" applyFont="1" applyFill="1" applyBorder="1" applyAlignment="1">
      <alignment horizontal="left" vertical="top" wrapText="1"/>
    </xf>
    <xf numFmtId="49" fontId="10" fillId="7" borderId="0" xfId="0" applyNumberFormat="1" applyFont="1" applyFill="1" applyAlignment="1">
      <alignment horizontal="left" vertical="top" wrapText="1"/>
    </xf>
    <xf numFmtId="49" fontId="3" fillId="7" borderId="19" xfId="0" applyNumberFormat="1" applyFont="1" applyFill="1" applyBorder="1" applyAlignment="1">
      <alignment horizontal="left" vertical="top" wrapText="1"/>
    </xf>
    <xf numFmtId="49" fontId="3" fillId="7" borderId="0" xfId="0" applyNumberFormat="1" applyFont="1" applyFill="1" applyAlignment="1">
      <alignment horizontal="left" vertical="top" wrapText="1"/>
    </xf>
    <xf numFmtId="49" fontId="10" fillId="7" borderId="22" xfId="0" applyNumberFormat="1" applyFont="1" applyFill="1" applyBorder="1" applyAlignment="1">
      <alignment horizontal="left" vertical="top" wrapText="1"/>
    </xf>
    <xf numFmtId="49" fontId="10" fillId="7" borderId="23" xfId="0" applyNumberFormat="1" applyFont="1" applyFill="1" applyBorder="1" applyAlignment="1">
      <alignment horizontal="left" vertical="top" wrapText="1"/>
    </xf>
    <xf numFmtId="0" fontId="15" fillId="0" borderId="0" xfId="0" applyFont="1" applyAlignment="1">
      <alignment vertical="center" wrapText="1"/>
    </xf>
    <xf numFmtId="0" fontId="15" fillId="0" borderId="0" xfId="0" applyFont="1" applyAlignment="1">
      <alignment horizontal="center" vertical="center" wrapText="1"/>
    </xf>
    <xf numFmtId="0" fontId="0" fillId="9" borderId="0" xfId="0" applyFill="1" applyAlignment="1">
      <alignment horizontal="center"/>
    </xf>
    <xf numFmtId="0" fontId="17" fillId="0" borderId="0" xfId="0" applyFont="1"/>
    <xf numFmtId="0" fontId="18" fillId="0" borderId="0" xfId="0" applyFont="1"/>
  </cellXfs>
  <cellStyles count="6">
    <cellStyle name="TableStyleLight1" xfId="4" xr:uid="{00000000-0005-0000-0000-000000000000}"/>
    <cellStyle name="Звичайний" xfId="0" builtinId="0"/>
    <cellStyle name="Звичайний 2" xfId="5" xr:uid="{1BBA93FB-0009-4B2F-A4B7-1C8CE4D31EDF}"/>
    <cellStyle name="Обычный 2" xfId="1" xr:uid="{00000000-0005-0000-0000-000002000000}"/>
    <cellStyle name="Обычный 2 2" xfId="2" xr:uid="{00000000-0005-0000-0000-000003000000}"/>
    <cellStyle name="Обычный 5"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arget="../media/image8.jpeg" Type="http://schemas.openxmlformats.org/officeDocument/2006/relationships/image"/><Relationship Id="rId3" Target="../media/image3.jpeg" Type="http://schemas.openxmlformats.org/officeDocument/2006/relationships/image"/><Relationship Id="rId7" Target="../media/image7.jpeg" Type="http://schemas.openxmlformats.org/officeDocument/2006/relationships/image"/><Relationship Id="rId2" Target="../media/image2.jpeg" Type="http://schemas.openxmlformats.org/officeDocument/2006/relationships/image"/><Relationship Id="rId1" Target="../media/image1.jpeg" Type="http://schemas.openxmlformats.org/officeDocument/2006/relationships/image"/><Relationship Id="rId6" Target="../media/image6.jpg" Type="http://schemas.openxmlformats.org/officeDocument/2006/relationships/image"/><Relationship Id="rId11" Target="../media/image11.jpeg" Type="http://schemas.openxmlformats.org/officeDocument/2006/relationships/image"/><Relationship Id="rId5" Target="../media/image5.jpeg" Type="http://schemas.openxmlformats.org/officeDocument/2006/relationships/image"/><Relationship Id="rId10" Target="../media/image10.jpeg" Type="http://schemas.openxmlformats.org/officeDocument/2006/relationships/image"/><Relationship Id="rId4" Target="../media/image4.jpeg" Type="http://schemas.openxmlformats.org/officeDocument/2006/relationships/image"/><Relationship Id="rId9" Target="../media/image9.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12</xdr:col>
      <xdr:colOff>337456</xdr:colOff>
      <xdr:row>55</xdr:row>
      <xdr:rowOff>276497</xdr:rowOff>
    </xdr:from>
    <xdr:to>
      <xdr:col>15</xdr:col>
      <xdr:colOff>1100396</xdr:colOff>
      <xdr:row>67</xdr:row>
      <xdr:rowOff>120565</xdr:rowOff>
    </xdr:to>
    <xdr:pic>
      <xdr:nvPicPr>
        <xdr:cNvPr id="3" name="Рисунок 2">
          <a:extLst>
            <a:ext uri="{FF2B5EF4-FFF2-40B4-BE49-F238E27FC236}">
              <a16:creationId xmlns:a16="http://schemas.microsoft.com/office/drawing/2014/main" id="{80436F94-F9BB-4B29-B818-F6365C145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23227" y="23789640"/>
          <a:ext cx="4877740" cy="35560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294641</xdr:colOff>
      <xdr:row>55</xdr:row>
      <xdr:rowOff>272143</xdr:rowOff>
    </xdr:from>
    <xdr:to>
      <xdr:col>34</xdr:col>
      <xdr:colOff>394383</xdr:colOff>
      <xdr:row>67</xdr:row>
      <xdr:rowOff>19958</xdr:rowOff>
    </xdr:to>
    <xdr:pic>
      <xdr:nvPicPr>
        <xdr:cNvPr id="6" name="Рисунок 5">
          <a:extLst>
            <a:ext uri="{FF2B5EF4-FFF2-40B4-BE49-F238E27FC236}">
              <a16:creationId xmlns:a16="http://schemas.microsoft.com/office/drawing/2014/main" id="{A8B0682A-C48D-9775-CF44-D9DB22EB6D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368898" y="23785286"/>
          <a:ext cx="4889457" cy="3459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65315</xdr:colOff>
      <xdr:row>56</xdr:row>
      <xdr:rowOff>170295</xdr:rowOff>
    </xdr:from>
    <xdr:to>
      <xdr:col>24</xdr:col>
      <xdr:colOff>539135</xdr:colOff>
      <xdr:row>65</xdr:row>
      <xdr:rowOff>78740</xdr:rowOff>
    </xdr:to>
    <xdr:pic>
      <xdr:nvPicPr>
        <xdr:cNvPr id="7" name="Рисунок 6">
          <a:extLst>
            <a:ext uri="{FF2B5EF4-FFF2-40B4-BE49-F238E27FC236}">
              <a16:creationId xmlns:a16="http://schemas.microsoft.com/office/drawing/2014/main" id="{D187920F-E8D5-C7C3-EB6A-EBCE3A3724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904544" y="24989724"/>
          <a:ext cx="2868677" cy="249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141514</xdr:colOff>
      <xdr:row>82</xdr:row>
      <xdr:rowOff>3629</xdr:rowOff>
    </xdr:from>
    <xdr:to>
      <xdr:col>23</xdr:col>
      <xdr:colOff>146957</xdr:colOff>
      <xdr:row>89</xdr:row>
      <xdr:rowOff>193443</xdr:rowOff>
    </xdr:to>
    <xdr:pic>
      <xdr:nvPicPr>
        <xdr:cNvPr id="2" name="Рисунок 1" descr="Зображення, що містить текст, знімок екрана, програмне забезпечення, Операційна система&#10;&#10;Автоматично згенерований опис">
          <a:extLst>
            <a:ext uri="{FF2B5EF4-FFF2-40B4-BE49-F238E27FC236}">
              <a16:creationId xmlns:a16="http://schemas.microsoft.com/office/drawing/2014/main" id="{1E4CDFFB-CEDA-03AF-B946-61908B3F985F}"/>
            </a:ext>
          </a:extLst>
        </xdr:cNvPr>
        <xdr:cNvPicPr>
          <a:picLocks noChangeAspect="1"/>
        </xdr:cNvPicPr>
      </xdr:nvPicPr>
      <xdr:blipFill rotWithShape="1">
        <a:blip xmlns:r="http://schemas.openxmlformats.org/officeDocument/2006/relationships" r:embed="rId4"/>
        <a:srcRect l="15562" t="28108" r="52319" b="15455"/>
        <a:stretch/>
      </xdr:blipFill>
      <xdr:spPr bwMode="auto">
        <a:xfrm>
          <a:off x="23426057" y="32911143"/>
          <a:ext cx="2999014" cy="29439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533400</xdr:colOff>
      <xdr:row>69</xdr:row>
      <xdr:rowOff>54428</xdr:rowOff>
    </xdr:from>
    <xdr:to>
      <xdr:col>22</xdr:col>
      <xdr:colOff>578304</xdr:colOff>
      <xdr:row>77</xdr:row>
      <xdr:rowOff>25086</xdr:rowOff>
    </xdr:to>
    <xdr:pic>
      <xdr:nvPicPr>
        <xdr:cNvPr id="9" name="Рисунок 8">
          <a:extLst>
            <a:ext uri="{FF2B5EF4-FFF2-40B4-BE49-F238E27FC236}">
              <a16:creationId xmlns:a16="http://schemas.microsoft.com/office/drawing/2014/main" id="{B3A785C8-D158-2299-5641-2D16B5D541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219229" y="28139571"/>
          <a:ext cx="3048000" cy="3062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538843</xdr:colOff>
      <xdr:row>83</xdr:row>
      <xdr:rowOff>99784</xdr:rowOff>
    </xdr:from>
    <xdr:to>
      <xdr:col>16</xdr:col>
      <xdr:colOff>2929548</xdr:colOff>
      <xdr:row>90</xdr:row>
      <xdr:rowOff>14751</xdr:rowOff>
    </xdr:to>
    <xdr:pic>
      <xdr:nvPicPr>
        <xdr:cNvPr id="10" name="Рисунок 9">
          <a:extLst>
            <a:ext uri="{FF2B5EF4-FFF2-40B4-BE49-F238E27FC236}">
              <a16:creationId xmlns:a16="http://schemas.microsoft.com/office/drawing/2014/main" id="{CC8FE248-076D-4FD1-AE12-3DF2F39006CC}"/>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696214" y="33301213"/>
          <a:ext cx="3827619" cy="2571082"/>
        </a:xfrm>
        <a:prstGeom prst="rect">
          <a:avLst/>
        </a:prstGeom>
      </xdr:spPr>
    </xdr:pic>
    <xdr:clientData/>
  </xdr:twoCellAnchor>
  <xdr:twoCellAnchor editAs="oneCell">
    <xdr:from>
      <xdr:col>26</xdr:col>
      <xdr:colOff>348344</xdr:colOff>
      <xdr:row>69</xdr:row>
      <xdr:rowOff>32657</xdr:rowOff>
    </xdr:from>
    <xdr:to>
      <xdr:col>33</xdr:col>
      <xdr:colOff>54430</xdr:colOff>
      <xdr:row>78</xdr:row>
      <xdr:rowOff>380493</xdr:rowOff>
    </xdr:to>
    <xdr:pic>
      <xdr:nvPicPr>
        <xdr:cNvPr id="8" name="Рисунок 7">
          <a:extLst>
            <a:ext uri="{FF2B5EF4-FFF2-40B4-BE49-F238E27FC236}">
              <a16:creationId xmlns:a16="http://schemas.microsoft.com/office/drawing/2014/main" id="{8E3C5438-CF1A-A629-E128-3268A97DDA2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422601" y="28117800"/>
          <a:ext cx="3897086" cy="3635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163285</xdr:colOff>
      <xdr:row>81</xdr:row>
      <xdr:rowOff>43544</xdr:rowOff>
    </xdr:from>
    <xdr:to>
      <xdr:col>34</xdr:col>
      <xdr:colOff>223813</xdr:colOff>
      <xdr:row>90</xdr:row>
      <xdr:rowOff>163286</xdr:rowOff>
    </xdr:to>
    <xdr:pic>
      <xdr:nvPicPr>
        <xdr:cNvPr id="11" name="Рисунок 10">
          <a:extLst>
            <a:ext uri="{FF2B5EF4-FFF2-40B4-BE49-F238E27FC236}">
              <a16:creationId xmlns:a16="http://schemas.microsoft.com/office/drawing/2014/main" id="{92C59834-2B9F-FB0C-FB30-D66996882FF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638828" y="32678915"/>
          <a:ext cx="5448957" cy="3265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348343</xdr:colOff>
      <xdr:row>54</xdr:row>
      <xdr:rowOff>185057</xdr:rowOff>
    </xdr:from>
    <xdr:to>
      <xdr:col>17</xdr:col>
      <xdr:colOff>578886</xdr:colOff>
      <xdr:row>65</xdr:row>
      <xdr:rowOff>108857</xdr:rowOff>
    </xdr:to>
    <xdr:pic>
      <xdr:nvPicPr>
        <xdr:cNvPr id="13" name="Рисунок 12">
          <a:extLst>
            <a:ext uri="{FF2B5EF4-FFF2-40B4-BE49-F238E27FC236}">
              <a16:creationId xmlns:a16="http://schemas.microsoft.com/office/drawing/2014/main" id="{AC89687D-0E27-D693-0AEF-6D8946C0DF72}"/>
            </a:ext>
          </a:extLst>
        </xdr:cNvPr>
        <xdr:cNvPicPr>
          <a:picLocks noChangeAspect="1"/>
        </xdr:cNvPicPr>
      </xdr:nvPicPr>
      <xdr:blipFill>
        <a:blip xmlns:r="http://schemas.openxmlformats.org/officeDocument/2006/relationships" r:embed="rId9"/>
        <a:stretch>
          <a:fillRect/>
        </a:stretch>
      </xdr:blipFill>
      <xdr:spPr>
        <a:xfrm>
          <a:off x="26299886" y="24394886"/>
          <a:ext cx="3322086" cy="3124200"/>
        </a:xfrm>
        <a:prstGeom prst="rect">
          <a:avLst/>
        </a:prstGeom>
      </xdr:spPr>
    </xdr:pic>
    <xdr:clientData/>
  </xdr:twoCellAnchor>
  <xdr:twoCellAnchor editAs="oneCell">
    <xdr:from>
      <xdr:col>12</xdr:col>
      <xdr:colOff>620487</xdr:colOff>
      <xdr:row>69</xdr:row>
      <xdr:rowOff>74395</xdr:rowOff>
    </xdr:from>
    <xdr:to>
      <xdr:col>16</xdr:col>
      <xdr:colOff>58786</xdr:colOff>
      <xdr:row>79</xdr:row>
      <xdr:rowOff>45157</xdr:rowOff>
    </xdr:to>
    <xdr:pic>
      <xdr:nvPicPr>
        <xdr:cNvPr id="5" name="Рисунок 4">
          <a:extLst>
            <a:ext uri="{FF2B5EF4-FFF2-40B4-BE49-F238E27FC236}">
              <a16:creationId xmlns:a16="http://schemas.microsoft.com/office/drawing/2014/main" id="{B3AEF439-B5D5-3159-15C7-5E69085BEB7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rot="16200000">
          <a:off x="18054427" y="27587569"/>
          <a:ext cx="3693676" cy="4990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108857</xdr:colOff>
      <xdr:row>93</xdr:row>
      <xdr:rowOff>85998</xdr:rowOff>
    </xdr:from>
    <xdr:to>
      <xdr:col>16</xdr:col>
      <xdr:colOff>2264228</xdr:colOff>
      <xdr:row>106</xdr:row>
      <xdr:rowOff>61124</xdr:rowOff>
    </xdr:to>
    <xdr:pic>
      <xdr:nvPicPr>
        <xdr:cNvPr id="12" name="Рисунок 11">
          <a:extLst>
            <a:ext uri="{FF2B5EF4-FFF2-40B4-BE49-F238E27FC236}">
              <a16:creationId xmlns:a16="http://schemas.microsoft.com/office/drawing/2014/main" id="{1E83185E-C386-1C39-C59C-C843BDC2972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6894628" y="37064769"/>
          <a:ext cx="7707085" cy="53962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27"/>
  <sheetViews>
    <sheetView tabSelected="1" zoomScale="70" zoomScaleNormal="70" workbookViewId="0">
      <selection activeCell="A7" sqref="A7"/>
    </sheetView>
  </sheetViews>
  <sheetFormatPr defaultColWidth="8.7109375" defaultRowHeight="12.75" x14ac:dyDescent="0.2"/>
  <cols>
    <col min="1" max="1" width="20.7109375" style="1" customWidth="1"/>
    <col min="2" max="3" width="28.140625" style="1" customWidth="1"/>
    <col min="4" max="4" width="20.140625" style="1" customWidth="1"/>
    <col min="5" max="5" width="31.85546875" style="1" customWidth="1"/>
    <col min="6" max="6" width="33.7109375" style="1" customWidth="1"/>
    <col min="7" max="7" width="20.7109375" style="1" customWidth="1"/>
    <col min="8" max="8" width="19.5703125" style="7" customWidth="1"/>
    <col min="9" max="9" width="22.85546875" style="1" customWidth="1"/>
    <col min="10" max="10" width="22.42578125" style="7" customWidth="1"/>
    <col min="11" max="11" width="27" style="7" customWidth="1"/>
    <col min="12" max="12" width="22.42578125" style="7" customWidth="1"/>
    <col min="13" max="15" width="20" style="14" customWidth="1"/>
    <col min="16" max="16" width="20.85546875" style="1" customWidth="1"/>
    <col min="17" max="17" width="45.140625" style="1" customWidth="1"/>
    <col min="18" max="16384" width="8.7109375" style="1"/>
  </cols>
  <sheetData>
    <row r="1" spans="1:13" ht="14.25" x14ac:dyDescent="0.2">
      <c r="D1"/>
      <c r="E1" s="16" t="s">
        <v>23</v>
      </c>
      <c r="F1" s="170"/>
      <c r="G1" s="170"/>
    </row>
    <row r="2" spans="1:13" ht="14.25" x14ac:dyDescent="0.2">
      <c r="D2"/>
      <c r="E2" s="16" t="s">
        <v>24</v>
      </c>
      <c r="F2" s="170"/>
      <c r="G2" s="170"/>
    </row>
    <row r="3" spans="1:13" ht="14.25" x14ac:dyDescent="0.2">
      <c r="D3"/>
      <c r="E3" s="16" t="s">
        <v>25</v>
      </c>
      <c r="F3" s="170"/>
      <c r="G3" s="170"/>
    </row>
    <row r="4" spans="1:13" ht="14.25" x14ac:dyDescent="0.2">
      <c r="D4"/>
      <c r="E4" s="16" t="s">
        <v>26</v>
      </c>
      <c r="F4" s="170"/>
      <c r="G4" s="170"/>
    </row>
    <row r="5" spans="1:13" ht="14.25" x14ac:dyDescent="0.2">
      <c r="D5"/>
      <c r="E5" s="16" t="s">
        <v>27</v>
      </c>
      <c r="F5" s="170"/>
      <c r="G5" s="170"/>
    </row>
    <row r="6" spans="1:13" ht="14.25" x14ac:dyDescent="0.2">
      <c r="D6"/>
      <c r="E6" s="16" t="s">
        <v>28</v>
      </c>
      <c r="F6" s="171"/>
      <c r="G6" s="171"/>
    </row>
    <row r="7" spans="1:13" ht="14.25" x14ac:dyDescent="0.2">
      <c r="D7"/>
      <c r="E7" s="16" t="s">
        <v>29</v>
      </c>
      <c r="F7" s="170"/>
      <c r="G7" s="170"/>
    </row>
    <row r="8" spans="1:13" ht="14.25" x14ac:dyDescent="0.2">
      <c r="D8"/>
      <c r="E8" s="16" t="s">
        <v>30</v>
      </c>
      <c r="F8" s="170"/>
      <c r="G8" s="170"/>
    </row>
    <row r="9" spans="1:13" ht="14.25" x14ac:dyDescent="0.2">
      <c r="D9"/>
      <c r="E9" s="17"/>
      <c r="F9" s="18"/>
      <c r="G9" s="18"/>
    </row>
    <row r="10" spans="1:13" ht="14.25" x14ac:dyDescent="0.2">
      <c r="D10"/>
      <c r="E10" s="16" t="s">
        <v>31</v>
      </c>
      <c r="F10" s="207"/>
      <c r="G10" s="18"/>
    </row>
    <row r="13" spans="1:13" ht="29.25" customHeight="1" x14ac:dyDescent="0.2">
      <c r="A13" s="172" t="s">
        <v>32</v>
      </c>
      <c r="B13" s="172"/>
      <c r="C13" s="172"/>
      <c r="D13" s="172"/>
      <c r="E13" s="172"/>
      <c r="F13" s="172"/>
      <c r="G13" s="172"/>
      <c r="H13" s="172"/>
      <c r="I13" s="172"/>
      <c r="J13" s="172"/>
      <c r="K13" s="172"/>
      <c r="L13" s="172"/>
      <c r="M13" s="172"/>
    </row>
    <row r="14" spans="1:13" ht="26.45" customHeight="1" x14ac:dyDescent="0.2">
      <c r="A14" s="57"/>
      <c r="B14" s="57"/>
      <c r="C14" s="63"/>
      <c r="D14" s="57"/>
      <c r="E14" s="57"/>
    </row>
    <row r="15" spans="1:13" ht="26.45" customHeight="1" x14ac:dyDescent="0.3">
      <c r="A15" s="208" t="s">
        <v>169</v>
      </c>
      <c r="B15" s="71"/>
      <c r="C15" s="71"/>
      <c r="G15" s="209" t="s">
        <v>170</v>
      </c>
      <c r="H15" s="77"/>
      <c r="I15" s="76"/>
      <c r="J15" s="77"/>
    </row>
    <row r="16" spans="1:13" ht="26.45" customHeight="1" x14ac:dyDescent="0.2">
      <c r="B16" s="57"/>
      <c r="C16" s="22"/>
    </row>
    <row r="17" spans="1:16" ht="174.75" customHeight="1" x14ac:dyDescent="0.2">
      <c r="A17" s="2" t="s">
        <v>150</v>
      </c>
      <c r="B17" s="5" t="s">
        <v>159</v>
      </c>
      <c r="C17" s="13" t="s">
        <v>160</v>
      </c>
      <c r="G17" s="13" t="s">
        <v>171</v>
      </c>
      <c r="H17" s="13" t="s">
        <v>154</v>
      </c>
      <c r="I17" s="13" t="s">
        <v>149</v>
      </c>
      <c r="K17" s="67" t="s">
        <v>161</v>
      </c>
      <c r="L17" s="67" t="s">
        <v>165</v>
      </c>
      <c r="M17" s="67" t="s">
        <v>166</v>
      </c>
      <c r="N17" s="72"/>
      <c r="O17" s="72"/>
    </row>
    <row r="18" spans="1:16" ht="74.45" customHeight="1" x14ac:dyDescent="0.2">
      <c r="A18" s="64" t="s">
        <v>151</v>
      </c>
      <c r="B18" s="58"/>
      <c r="C18" s="58"/>
      <c r="G18" s="173"/>
      <c r="H18" s="173"/>
      <c r="I18" s="173"/>
      <c r="K18" s="69" t="s">
        <v>162</v>
      </c>
      <c r="L18" s="68"/>
      <c r="M18" s="70"/>
      <c r="N18" s="78"/>
      <c r="O18" s="78"/>
    </row>
    <row r="19" spans="1:16" ht="82.15" customHeight="1" x14ac:dyDescent="0.2">
      <c r="A19" s="65" t="s">
        <v>152</v>
      </c>
      <c r="B19" s="58"/>
      <c r="C19" s="58"/>
      <c r="G19" s="174"/>
      <c r="H19" s="174"/>
      <c r="I19" s="174"/>
      <c r="K19" s="69" t="s">
        <v>163</v>
      </c>
      <c r="L19" s="68"/>
      <c r="M19" s="70"/>
      <c r="N19" s="78"/>
      <c r="O19" s="78"/>
    </row>
    <row r="20" spans="1:16" ht="74.45" customHeight="1" x14ac:dyDescent="0.2">
      <c r="A20" s="66" t="s">
        <v>153</v>
      </c>
      <c r="B20" s="58"/>
      <c r="C20" s="58"/>
      <c r="G20" s="175"/>
      <c r="H20" s="175"/>
      <c r="I20" s="175"/>
      <c r="K20" s="69" t="s">
        <v>164</v>
      </c>
      <c r="L20" s="68"/>
      <c r="M20" s="70"/>
      <c r="N20" s="78"/>
      <c r="O20" s="78"/>
    </row>
    <row r="21" spans="1:16" ht="26.45" customHeight="1" x14ac:dyDescent="0.2">
      <c r="B21" s="57"/>
      <c r="C21" s="22"/>
    </row>
    <row r="22" spans="1:16" ht="81.75" customHeight="1" x14ac:dyDescent="0.2">
      <c r="A22" s="59"/>
      <c r="B22" s="205"/>
      <c r="C22" s="205"/>
      <c r="D22" s="205"/>
      <c r="E22" s="205"/>
      <c r="F22" s="205"/>
      <c r="G22" s="206" t="s">
        <v>172</v>
      </c>
      <c r="H22" s="206"/>
      <c r="I22" s="206"/>
      <c r="J22" s="206"/>
      <c r="K22" s="206"/>
      <c r="L22" s="206"/>
      <c r="M22" s="206"/>
    </row>
    <row r="24" spans="1:16" ht="216.6" customHeight="1" x14ac:dyDescent="0.2">
      <c r="A24" s="2" t="s">
        <v>0</v>
      </c>
      <c r="B24" s="2" t="s">
        <v>4</v>
      </c>
      <c r="C24" s="2" t="s">
        <v>19</v>
      </c>
      <c r="D24" s="3" t="s">
        <v>1</v>
      </c>
      <c r="E24" s="3" t="s">
        <v>3</v>
      </c>
      <c r="F24" s="3" t="s">
        <v>20</v>
      </c>
      <c r="G24" s="2" t="s">
        <v>12</v>
      </c>
      <c r="H24" s="5" t="s">
        <v>18</v>
      </c>
      <c r="I24" s="2" t="s">
        <v>13</v>
      </c>
      <c r="J24" s="5" t="s">
        <v>145</v>
      </c>
      <c r="K24" s="2" t="s">
        <v>146</v>
      </c>
      <c r="L24" s="5" t="s">
        <v>147</v>
      </c>
      <c r="M24" s="13" t="s">
        <v>155</v>
      </c>
      <c r="N24" s="13" t="s">
        <v>21</v>
      </c>
      <c r="O24" s="13" t="s">
        <v>167</v>
      </c>
      <c r="P24" s="2" t="s">
        <v>2</v>
      </c>
    </row>
    <row r="25" spans="1:16" ht="23.45" customHeight="1" x14ac:dyDescent="0.2">
      <c r="A25" s="178">
        <v>1</v>
      </c>
      <c r="B25" s="178" t="s">
        <v>5</v>
      </c>
      <c r="C25" s="178">
        <v>40312100</v>
      </c>
      <c r="D25" s="178" t="s">
        <v>82</v>
      </c>
      <c r="E25" s="180" t="s">
        <v>91</v>
      </c>
      <c r="F25" s="178" t="s">
        <v>9</v>
      </c>
      <c r="G25" s="8" t="s">
        <v>14</v>
      </c>
      <c r="H25" s="9">
        <v>1.4</v>
      </c>
      <c r="I25" s="10">
        <v>2</v>
      </c>
      <c r="J25" s="11">
        <f>I25*H25</f>
        <v>2.8</v>
      </c>
      <c r="K25" s="93">
        <f>I25+I26</f>
        <v>5</v>
      </c>
      <c r="L25" s="93">
        <f>J25+J26</f>
        <v>7.3</v>
      </c>
      <c r="M25" s="162">
        <f>(L25*$B$19)+(K25*$C$19)</f>
        <v>0</v>
      </c>
      <c r="N25" s="95"/>
      <c r="O25" s="95"/>
      <c r="P25" s="162"/>
    </row>
    <row r="26" spans="1:16" ht="23.45" customHeight="1" x14ac:dyDescent="0.2">
      <c r="A26" s="179"/>
      <c r="B26" s="179"/>
      <c r="C26" s="179"/>
      <c r="D26" s="179"/>
      <c r="E26" s="181"/>
      <c r="F26" s="179"/>
      <c r="G26" s="8" t="s">
        <v>15</v>
      </c>
      <c r="H26" s="9">
        <v>1.5</v>
      </c>
      <c r="I26" s="10">
        <v>3</v>
      </c>
      <c r="J26" s="11">
        <f t="shared" ref="J26:J47" si="0">I26*H26</f>
        <v>4.5</v>
      </c>
      <c r="K26" s="94"/>
      <c r="L26" s="94"/>
      <c r="M26" s="163"/>
      <c r="N26" s="96"/>
      <c r="O26" s="96"/>
      <c r="P26" s="163"/>
    </row>
    <row r="27" spans="1:16" ht="23.45" customHeight="1" x14ac:dyDescent="0.2">
      <c r="A27" s="87">
        <v>2</v>
      </c>
      <c r="B27" s="87" t="s">
        <v>79</v>
      </c>
      <c r="C27" s="87">
        <v>40113200</v>
      </c>
      <c r="D27" s="87" t="s">
        <v>7</v>
      </c>
      <c r="E27" s="176" t="s">
        <v>92</v>
      </c>
      <c r="F27" s="87" t="s">
        <v>10</v>
      </c>
      <c r="G27" s="4" t="s">
        <v>133</v>
      </c>
      <c r="H27" s="6">
        <v>2.8</v>
      </c>
      <c r="I27" s="19">
        <v>7</v>
      </c>
      <c r="J27" s="20">
        <f t="shared" si="0"/>
        <v>19.599999999999998</v>
      </c>
      <c r="K27" s="90">
        <f>I27+I28</f>
        <v>8</v>
      </c>
      <c r="L27" s="90">
        <f>J27+J28</f>
        <v>24.099999999999998</v>
      </c>
      <c r="M27" s="164">
        <f>(L27*$B$18)+(K27*$C$18)</f>
        <v>0</v>
      </c>
      <c r="N27" s="95"/>
      <c r="O27" s="95"/>
      <c r="P27" s="164"/>
    </row>
    <row r="28" spans="1:16" ht="23.45" customHeight="1" x14ac:dyDescent="0.2">
      <c r="A28" s="89"/>
      <c r="B28" s="89"/>
      <c r="C28" s="89"/>
      <c r="D28" s="89"/>
      <c r="E28" s="177"/>
      <c r="F28" s="89"/>
      <c r="G28" s="4" t="s">
        <v>134</v>
      </c>
      <c r="H28" s="6">
        <v>4.5</v>
      </c>
      <c r="I28" s="19">
        <v>1</v>
      </c>
      <c r="J28" s="20">
        <f t="shared" si="0"/>
        <v>4.5</v>
      </c>
      <c r="K28" s="91"/>
      <c r="L28" s="91"/>
      <c r="M28" s="165"/>
      <c r="N28" s="96"/>
      <c r="O28" s="96"/>
      <c r="P28" s="165"/>
    </row>
    <row r="29" spans="1:16" ht="23.45" customHeight="1" x14ac:dyDescent="0.2">
      <c r="A29" s="87">
        <v>3</v>
      </c>
      <c r="B29" s="87" t="s">
        <v>79</v>
      </c>
      <c r="C29" s="87">
        <v>40116500</v>
      </c>
      <c r="D29" s="87" t="s">
        <v>83</v>
      </c>
      <c r="E29" s="176" t="s">
        <v>93</v>
      </c>
      <c r="F29" s="87" t="s">
        <v>10</v>
      </c>
      <c r="G29" s="4" t="s">
        <v>125</v>
      </c>
      <c r="H29" s="6">
        <v>2.6</v>
      </c>
      <c r="I29" s="19">
        <v>10</v>
      </c>
      <c r="J29" s="20">
        <f t="shared" si="0"/>
        <v>26</v>
      </c>
      <c r="K29" s="90">
        <f t="shared" ref="K29:L29" si="1">I29+I30</f>
        <v>11</v>
      </c>
      <c r="L29" s="90">
        <f t="shared" si="1"/>
        <v>31.5</v>
      </c>
      <c r="M29" s="164">
        <f>(L29*$B$18)+(K29*$C$18)</f>
        <v>0</v>
      </c>
      <c r="N29" s="95"/>
      <c r="O29" s="95"/>
      <c r="P29" s="164"/>
    </row>
    <row r="30" spans="1:16" ht="23.45" customHeight="1" x14ac:dyDescent="0.2">
      <c r="A30" s="89"/>
      <c r="B30" s="89"/>
      <c r="C30" s="89"/>
      <c r="D30" s="89"/>
      <c r="E30" s="177"/>
      <c r="F30" s="89"/>
      <c r="G30" s="4" t="s">
        <v>126</v>
      </c>
      <c r="H30" s="6">
        <v>5.5</v>
      </c>
      <c r="I30" s="19">
        <v>1</v>
      </c>
      <c r="J30" s="20">
        <f t="shared" si="0"/>
        <v>5.5</v>
      </c>
      <c r="K30" s="91"/>
      <c r="L30" s="91"/>
      <c r="M30" s="165"/>
      <c r="N30" s="96"/>
      <c r="O30" s="96"/>
      <c r="P30" s="165"/>
    </row>
    <row r="31" spans="1:16" ht="23.45" customHeight="1" x14ac:dyDescent="0.2">
      <c r="A31" s="87">
        <v>4</v>
      </c>
      <c r="B31" s="87" t="s">
        <v>79</v>
      </c>
      <c r="C31" s="87">
        <v>40118900</v>
      </c>
      <c r="D31" s="87" t="s">
        <v>84</v>
      </c>
      <c r="E31" s="176" t="s">
        <v>94</v>
      </c>
      <c r="F31" s="87" t="s">
        <v>10</v>
      </c>
      <c r="G31" s="4" t="s">
        <v>127</v>
      </c>
      <c r="H31" s="6">
        <v>3.2</v>
      </c>
      <c r="I31" s="19">
        <v>11</v>
      </c>
      <c r="J31" s="20">
        <f t="shared" si="0"/>
        <v>35.200000000000003</v>
      </c>
      <c r="K31" s="90">
        <f t="shared" ref="K31:L31" si="2">I31+I32</f>
        <v>12</v>
      </c>
      <c r="L31" s="90">
        <f t="shared" si="2"/>
        <v>38.700000000000003</v>
      </c>
      <c r="M31" s="164">
        <f>(L31*$B$18)+(K31*$C$18)</f>
        <v>0</v>
      </c>
      <c r="N31" s="95"/>
      <c r="O31" s="95"/>
      <c r="P31" s="164"/>
    </row>
    <row r="32" spans="1:16" ht="23.45" customHeight="1" x14ac:dyDescent="0.2">
      <c r="A32" s="89"/>
      <c r="B32" s="89"/>
      <c r="C32" s="89"/>
      <c r="D32" s="89"/>
      <c r="E32" s="177"/>
      <c r="F32" s="89"/>
      <c r="G32" s="4" t="s">
        <v>128</v>
      </c>
      <c r="H32" s="6">
        <v>3.5</v>
      </c>
      <c r="I32" s="19">
        <v>1</v>
      </c>
      <c r="J32" s="20">
        <f t="shared" si="0"/>
        <v>3.5</v>
      </c>
      <c r="K32" s="91"/>
      <c r="L32" s="91"/>
      <c r="M32" s="165"/>
      <c r="N32" s="96"/>
      <c r="O32" s="96"/>
      <c r="P32" s="165"/>
    </row>
    <row r="33" spans="1:17" ht="23.45" customHeight="1" x14ac:dyDescent="0.2">
      <c r="A33" s="178">
        <v>5</v>
      </c>
      <c r="B33" s="178" t="s">
        <v>80</v>
      </c>
      <c r="C33" s="178">
        <v>40510400</v>
      </c>
      <c r="D33" s="178" t="s">
        <v>8</v>
      </c>
      <c r="E33" s="180" t="s">
        <v>95</v>
      </c>
      <c r="F33" s="178" t="s">
        <v>9</v>
      </c>
      <c r="G33" s="10" t="s">
        <v>104</v>
      </c>
      <c r="H33" s="11">
        <v>1.7</v>
      </c>
      <c r="I33" s="10">
        <v>2</v>
      </c>
      <c r="J33" s="11">
        <f t="shared" si="0"/>
        <v>3.4</v>
      </c>
      <c r="K33" s="93">
        <f>I33+I34</f>
        <v>4</v>
      </c>
      <c r="L33" s="93">
        <f>J33+J34</f>
        <v>9.8000000000000007</v>
      </c>
      <c r="M33" s="162">
        <f>(L33*$B$19)+(K33*$C$19)</f>
        <v>0</v>
      </c>
      <c r="N33" s="95"/>
      <c r="O33" s="95"/>
      <c r="P33" s="162"/>
    </row>
    <row r="34" spans="1:17" ht="23.45" customHeight="1" x14ac:dyDescent="0.2">
      <c r="A34" s="179"/>
      <c r="B34" s="179"/>
      <c r="C34" s="179"/>
      <c r="D34" s="179"/>
      <c r="E34" s="181"/>
      <c r="F34" s="179"/>
      <c r="G34" s="10" t="s">
        <v>105</v>
      </c>
      <c r="H34" s="11">
        <v>3.2</v>
      </c>
      <c r="I34" s="10">
        <v>2</v>
      </c>
      <c r="J34" s="11">
        <f t="shared" si="0"/>
        <v>6.4</v>
      </c>
      <c r="K34" s="94"/>
      <c r="L34" s="94"/>
      <c r="M34" s="163"/>
      <c r="N34" s="96"/>
      <c r="O34" s="96"/>
      <c r="P34" s="163"/>
    </row>
    <row r="35" spans="1:17" ht="31.9" customHeight="1" x14ac:dyDescent="0.2">
      <c r="A35" s="37">
        <v>6</v>
      </c>
      <c r="B35" s="37" t="s">
        <v>80</v>
      </c>
      <c r="C35" s="37">
        <v>40510500</v>
      </c>
      <c r="D35" s="37" t="s">
        <v>85</v>
      </c>
      <c r="E35" s="38" t="s">
        <v>96</v>
      </c>
      <c r="F35" s="37" t="s">
        <v>9</v>
      </c>
      <c r="G35" s="8" t="s">
        <v>106</v>
      </c>
      <c r="H35" s="9">
        <v>1.1000000000000001</v>
      </c>
      <c r="I35" s="10">
        <v>6</v>
      </c>
      <c r="J35" s="11">
        <f t="shared" si="0"/>
        <v>6.6000000000000005</v>
      </c>
      <c r="K35" s="11">
        <f>I35</f>
        <v>6</v>
      </c>
      <c r="L35" s="11">
        <f>J35</f>
        <v>6.6000000000000005</v>
      </c>
      <c r="M35" s="36">
        <f>(L35*$B$19)+(K35*$C$19)</f>
        <v>0</v>
      </c>
      <c r="N35" s="15"/>
      <c r="O35" s="15"/>
      <c r="P35" s="36"/>
    </row>
    <row r="36" spans="1:17" ht="35.450000000000003" customHeight="1" x14ac:dyDescent="0.2">
      <c r="A36" s="37">
        <v>7</v>
      </c>
      <c r="B36" s="37" t="s">
        <v>80</v>
      </c>
      <c r="C36" s="37">
        <v>40511900</v>
      </c>
      <c r="D36" s="37" t="s">
        <v>11</v>
      </c>
      <c r="E36" s="38" t="s">
        <v>97</v>
      </c>
      <c r="F36" s="37" t="s">
        <v>9</v>
      </c>
      <c r="G36" s="8" t="s">
        <v>107</v>
      </c>
      <c r="H36" s="9">
        <v>2.5</v>
      </c>
      <c r="I36" s="10">
        <v>5</v>
      </c>
      <c r="J36" s="11">
        <f t="shared" si="0"/>
        <v>12.5</v>
      </c>
      <c r="K36" s="11">
        <f t="shared" ref="K36:L37" si="3">I36</f>
        <v>5</v>
      </c>
      <c r="L36" s="11">
        <f t="shared" si="3"/>
        <v>12.5</v>
      </c>
      <c r="M36" s="36">
        <f>(L36*$B$19)+(K36*$C$19)</f>
        <v>0</v>
      </c>
      <c r="N36" s="15"/>
      <c r="O36" s="15"/>
      <c r="P36" s="36"/>
    </row>
    <row r="37" spans="1:17" ht="36" customHeight="1" x14ac:dyDescent="0.2">
      <c r="A37" s="37">
        <v>8</v>
      </c>
      <c r="B37" s="37" t="s">
        <v>80</v>
      </c>
      <c r="C37" s="37">
        <v>40563000</v>
      </c>
      <c r="D37" s="37" t="s">
        <v>86</v>
      </c>
      <c r="E37" s="38" t="s">
        <v>98</v>
      </c>
      <c r="F37" s="37" t="s">
        <v>9</v>
      </c>
      <c r="G37" s="8" t="s">
        <v>106</v>
      </c>
      <c r="H37" s="9">
        <v>1.1000000000000001</v>
      </c>
      <c r="I37" s="10">
        <v>6</v>
      </c>
      <c r="J37" s="11">
        <f t="shared" si="0"/>
        <v>6.6000000000000005</v>
      </c>
      <c r="K37" s="11">
        <f t="shared" si="3"/>
        <v>6</v>
      </c>
      <c r="L37" s="11">
        <f t="shared" si="3"/>
        <v>6.6000000000000005</v>
      </c>
      <c r="M37" s="36">
        <f>(L37*$B$19)+(K37*$C$19)</f>
        <v>0</v>
      </c>
      <c r="N37" s="15"/>
      <c r="O37" s="15"/>
      <c r="P37" s="36"/>
    </row>
    <row r="38" spans="1:17" ht="23.45" customHeight="1" x14ac:dyDescent="0.2">
      <c r="A38" s="87">
        <v>9</v>
      </c>
      <c r="B38" s="87" t="s">
        <v>6</v>
      </c>
      <c r="C38" s="87">
        <v>40810500</v>
      </c>
      <c r="D38" s="87" t="s">
        <v>85</v>
      </c>
      <c r="E38" s="176" t="s">
        <v>99</v>
      </c>
      <c r="F38" s="87" t="s">
        <v>10</v>
      </c>
      <c r="G38" s="4" t="s">
        <v>108</v>
      </c>
      <c r="H38" s="6">
        <v>3.5</v>
      </c>
      <c r="I38" s="19">
        <v>8</v>
      </c>
      <c r="J38" s="20">
        <f t="shared" si="0"/>
        <v>28</v>
      </c>
      <c r="K38" s="90">
        <f>I38+I39</f>
        <v>9</v>
      </c>
      <c r="L38" s="90">
        <f>J38+J39</f>
        <v>31.2</v>
      </c>
      <c r="M38" s="164">
        <f>(L38*$B$18)+(K38*$C$18)</f>
        <v>0</v>
      </c>
      <c r="N38" s="95"/>
      <c r="O38" s="95"/>
      <c r="P38" s="164"/>
    </row>
    <row r="39" spans="1:17" ht="23.45" customHeight="1" x14ac:dyDescent="0.2">
      <c r="A39" s="89"/>
      <c r="B39" s="89"/>
      <c r="C39" s="89"/>
      <c r="D39" s="89"/>
      <c r="E39" s="177"/>
      <c r="F39" s="89"/>
      <c r="G39" s="4" t="s">
        <v>109</v>
      </c>
      <c r="H39" s="6">
        <v>3.2</v>
      </c>
      <c r="I39" s="19">
        <v>1</v>
      </c>
      <c r="J39" s="20">
        <f t="shared" si="0"/>
        <v>3.2</v>
      </c>
      <c r="K39" s="91"/>
      <c r="L39" s="91"/>
      <c r="M39" s="165"/>
      <c r="N39" s="96"/>
      <c r="O39" s="96"/>
      <c r="P39" s="165"/>
    </row>
    <row r="40" spans="1:17" ht="23.45" customHeight="1" x14ac:dyDescent="0.2">
      <c r="A40" s="87">
        <v>10</v>
      </c>
      <c r="B40" s="87" t="s">
        <v>6</v>
      </c>
      <c r="C40" s="87">
        <v>60260500</v>
      </c>
      <c r="D40" s="87" t="s">
        <v>87</v>
      </c>
      <c r="E40" s="176" t="s">
        <v>100</v>
      </c>
      <c r="F40" s="87" t="s">
        <v>10</v>
      </c>
      <c r="G40" s="4" t="s">
        <v>132</v>
      </c>
      <c r="H40" s="6">
        <v>3.5</v>
      </c>
      <c r="I40" s="19">
        <v>11</v>
      </c>
      <c r="J40" s="20">
        <f t="shared" si="0"/>
        <v>38.5</v>
      </c>
      <c r="K40" s="90">
        <f>I40+I41</f>
        <v>12</v>
      </c>
      <c r="L40" s="90">
        <f>J40+J41</f>
        <v>41.6</v>
      </c>
      <c r="M40" s="164">
        <f>(L40*$B$18)+(K40*$C$18)</f>
        <v>0</v>
      </c>
      <c r="N40" s="95"/>
      <c r="O40" s="95"/>
      <c r="P40" s="164"/>
    </row>
    <row r="41" spans="1:17" ht="23.45" customHeight="1" x14ac:dyDescent="0.2">
      <c r="A41" s="89"/>
      <c r="B41" s="89"/>
      <c r="C41" s="89"/>
      <c r="D41" s="89"/>
      <c r="E41" s="177"/>
      <c r="F41" s="89"/>
      <c r="G41" s="4" t="s">
        <v>17</v>
      </c>
      <c r="H41" s="6">
        <v>3.1</v>
      </c>
      <c r="I41" s="19">
        <v>1</v>
      </c>
      <c r="J41" s="20">
        <f t="shared" si="0"/>
        <v>3.1</v>
      </c>
      <c r="K41" s="91"/>
      <c r="L41" s="91"/>
      <c r="M41" s="165"/>
      <c r="N41" s="96"/>
      <c r="O41" s="96"/>
      <c r="P41" s="165"/>
    </row>
    <row r="42" spans="1:17" ht="23.45" customHeight="1" x14ac:dyDescent="0.2">
      <c r="A42" s="182">
        <v>11</v>
      </c>
      <c r="B42" s="182" t="s">
        <v>6</v>
      </c>
      <c r="C42" s="182">
        <v>60960100</v>
      </c>
      <c r="D42" s="182" t="s">
        <v>88</v>
      </c>
      <c r="E42" s="184" t="s">
        <v>101</v>
      </c>
      <c r="F42" s="184" t="s">
        <v>140</v>
      </c>
      <c r="G42" s="40" t="s">
        <v>117</v>
      </c>
      <c r="H42" s="41">
        <v>1.3</v>
      </c>
      <c r="I42" s="42">
        <v>5</v>
      </c>
      <c r="J42" s="43">
        <f t="shared" si="0"/>
        <v>6.5</v>
      </c>
      <c r="K42" s="43">
        <f>I42</f>
        <v>5</v>
      </c>
      <c r="L42" s="43">
        <f>J42</f>
        <v>6.5</v>
      </c>
      <c r="M42" s="166">
        <f>((L42*B20)+(K42*C20)+(L43*B19)+(K43*C19))</f>
        <v>0</v>
      </c>
      <c r="N42" s="95"/>
      <c r="O42" s="95"/>
      <c r="P42" s="166"/>
    </row>
    <row r="43" spans="1:17" ht="23.45" customHeight="1" x14ac:dyDescent="0.2">
      <c r="A43" s="183"/>
      <c r="B43" s="183"/>
      <c r="C43" s="183"/>
      <c r="D43" s="183"/>
      <c r="E43" s="185"/>
      <c r="F43" s="183"/>
      <c r="G43" s="8" t="s">
        <v>118</v>
      </c>
      <c r="H43" s="9">
        <v>0.4</v>
      </c>
      <c r="I43" s="10">
        <v>2</v>
      </c>
      <c r="J43" s="11">
        <f t="shared" si="0"/>
        <v>0.8</v>
      </c>
      <c r="K43" s="11">
        <f>I43</f>
        <v>2</v>
      </c>
      <c r="L43" s="11">
        <f>J43</f>
        <v>0.8</v>
      </c>
      <c r="M43" s="167"/>
      <c r="N43" s="96"/>
      <c r="O43" s="96"/>
      <c r="P43" s="167"/>
    </row>
    <row r="44" spans="1:17" ht="28.9" customHeight="1" x14ac:dyDescent="0.2">
      <c r="A44" s="87">
        <v>12</v>
      </c>
      <c r="B44" s="87" t="s">
        <v>81</v>
      </c>
      <c r="C44" s="87">
        <v>60112800</v>
      </c>
      <c r="D44" s="87" t="s">
        <v>89</v>
      </c>
      <c r="E44" s="176" t="s">
        <v>102</v>
      </c>
      <c r="F44" s="87" t="s">
        <v>10</v>
      </c>
      <c r="G44" s="19" t="s">
        <v>16</v>
      </c>
      <c r="H44" s="20">
        <v>3.6</v>
      </c>
      <c r="I44" s="19">
        <v>5</v>
      </c>
      <c r="J44" s="20">
        <f t="shared" si="0"/>
        <v>18</v>
      </c>
      <c r="K44" s="90">
        <f>I44+I45+I46</f>
        <v>11</v>
      </c>
      <c r="L44" s="90">
        <f>J44+J45+J46</f>
        <v>36.700000000000003</v>
      </c>
      <c r="M44" s="164">
        <f>(L44*B18)+(K44*C18)</f>
        <v>0</v>
      </c>
      <c r="N44" s="95"/>
      <c r="O44" s="95"/>
      <c r="P44" s="87"/>
    </row>
    <row r="45" spans="1:17" ht="28.9" customHeight="1" x14ac:dyDescent="0.2">
      <c r="A45" s="88"/>
      <c r="B45" s="88"/>
      <c r="C45" s="88"/>
      <c r="D45" s="88"/>
      <c r="E45" s="186"/>
      <c r="F45" s="88"/>
      <c r="G45" s="19" t="s">
        <v>115</v>
      </c>
      <c r="H45" s="20">
        <v>3.1</v>
      </c>
      <c r="I45" s="19">
        <v>5</v>
      </c>
      <c r="J45" s="20">
        <f t="shared" si="0"/>
        <v>15.5</v>
      </c>
      <c r="K45" s="92"/>
      <c r="L45" s="92"/>
      <c r="M45" s="168"/>
      <c r="N45" s="169"/>
      <c r="O45" s="169"/>
      <c r="P45" s="88"/>
    </row>
    <row r="46" spans="1:17" ht="28.9" customHeight="1" x14ac:dyDescent="0.2">
      <c r="A46" s="89"/>
      <c r="B46" s="89"/>
      <c r="C46" s="89"/>
      <c r="D46" s="89"/>
      <c r="E46" s="177"/>
      <c r="F46" s="89"/>
      <c r="G46" s="19" t="s">
        <v>116</v>
      </c>
      <c r="H46" s="20">
        <v>3.2</v>
      </c>
      <c r="I46" s="19">
        <v>1</v>
      </c>
      <c r="J46" s="20">
        <f t="shared" si="0"/>
        <v>3.2</v>
      </c>
      <c r="K46" s="91"/>
      <c r="L46" s="91"/>
      <c r="M46" s="165"/>
      <c r="N46" s="96"/>
      <c r="O46" s="96"/>
      <c r="P46" s="89"/>
    </row>
    <row r="47" spans="1:17" ht="35.450000000000003" customHeight="1" x14ac:dyDescent="0.2">
      <c r="A47" s="37">
        <v>13</v>
      </c>
      <c r="B47" s="38" t="s">
        <v>81</v>
      </c>
      <c r="C47" s="38">
        <v>60113100</v>
      </c>
      <c r="D47" s="38" t="s">
        <v>90</v>
      </c>
      <c r="E47" s="38" t="s">
        <v>103</v>
      </c>
      <c r="F47" s="37" t="s">
        <v>9</v>
      </c>
      <c r="G47" s="8" t="s">
        <v>110</v>
      </c>
      <c r="H47" s="9">
        <v>1.9</v>
      </c>
      <c r="I47" s="8">
        <v>4</v>
      </c>
      <c r="J47" s="11">
        <f t="shared" si="0"/>
        <v>7.6</v>
      </c>
      <c r="K47" s="11">
        <f>I47</f>
        <v>4</v>
      </c>
      <c r="L47" s="11">
        <f>J47</f>
        <v>7.6</v>
      </c>
      <c r="M47" s="36">
        <f>(L47*$B$19)+(K47*$C$19)</f>
        <v>0</v>
      </c>
      <c r="N47" s="15"/>
      <c r="O47" s="15"/>
      <c r="P47" s="36"/>
    </row>
    <row r="48" spans="1:17" ht="23.45" customHeight="1" x14ac:dyDescent="0.2">
      <c r="A48" s="105" t="s">
        <v>22</v>
      </c>
      <c r="B48" s="106"/>
      <c r="C48" s="106"/>
      <c r="D48" s="106"/>
      <c r="E48" s="106"/>
      <c r="F48" s="106"/>
      <c r="G48" s="106"/>
      <c r="H48" s="106"/>
      <c r="I48" s="107"/>
      <c r="J48" s="21"/>
      <c r="K48" s="21">
        <f>K27+K29+K31+K38+K40+K44</f>
        <v>63</v>
      </c>
      <c r="L48" s="21">
        <f>L27+L29+L31+L38+L40+L44</f>
        <v>203.8</v>
      </c>
      <c r="M48" s="21">
        <f>M27+M29+M31+M38+M40+M44</f>
        <v>0</v>
      </c>
      <c r="N48" s="21">
        <f t="shared" ref="N48:O48" si="4">N27+N29+N31+N38+N40+N44</f>
        <v>0</v>
      </c>
      <c r="O48" s="21">
        <f t="shared" si="4"/>
        <v>0</v>
      </c>
      <c r="P48" s="99">
        <f>SUM(M48:O50)</f>
        <v>0</v>
      </c>
      <c r="Q48" s="136"/>
    </row>
    <row r="49" spans="1:17" ht="23.45" customHeight="1" x14ac:dyDescent="0.2">
      <c r="A49" s="108"/>
      <c r="B49" s="109"/>
      <c r="C49" s="109"/>
      <c r="D49" s="109"/>
      <c r="E49" s="109"/>
      <c r="F49" s="109"/>
      <c r="G49" s="109"/>
      <c r="H49" s="109"/>
      <c r="I49" s="110"/>
      <c r="J49" s="44"/>
      <c r="K49" s="44">
        <f>K42</f>
        <v>5</v>
      </c>
      <c r="L49" s="44">
        <f>L42</f>
        <v>6.5</v>
      </c>
      <c r="M49" s="44">
        <f>M42</f>
        <v>0</v>
      </c>
      <c r="N49" s="44">
        <f t="shared" ref="N49:O49" si="5">N42</f>
        <v>0</v>
      </c>
      <c r="O49" s="44">
        <f t="shared" si="5"/>
        <v>0</v>
      </c>
      <c r="P49" s="100"/>
      <c r="Q49" s="136"/>
    </row>
    <row r="50" spans="1:17" ht="23.45" customHeight="1" x14ac:dyDescent="0.2">
      <c r="A50" s="111"/>
      <c r="B50" s="112"/>
      <c r="C50" s="112"/>
      <c r="D50" s="112"/>
      <c r="E50" s="112"/>
      <c r="F50" s="112"/>
      <c r="G50" s="112"/>
      <c r="H50" s="112"/>
      <c r="I50" s="113"/>
      <c r="J50" s="12"/>
      <c r="K50" s="12">
        <f>K25+K33+K35+K36+K37+K43+K47</f>
        <v>32</v>
      </c>
      <c r="L50" s="12">
        <f>L25+L33+L35+L36+L37+L43+L47</f>
        <v>51.2</v>
      </c>
      <c r="M50" s="12">
        <f>M25+M33+M35+M36+M37+M47</f>
        <v>0</v>
      </c>
      <c r="N50" s="12">
        <f t="shared" ref="N50:O50" si="6">N25+N33+N35+N36+N37+N47</f>
        <v>0</v>
      </c>
      <c r="O50" s="12">
        <f t="shared" si="6"/>
        <v>0</v>
      </c>
      <c r="P50" s="101"/>
      <c r="Q50" s="136"/>
    </row>
    <row r="51" spans="1:17" ht="24" customHeight="1" x14ac:dyDescent="0.2"/>
    <row r="52" spans="1:17" ht="55.15" customHeight="1" x14ac:dyDescent="0.2">
      <c r="B52" s="53" t="s">
        <v>0</v>
      </c>
      <c r="C52" s="154" t="s">
        <v>33</v>
      </c>
      <c r="D52" s="155"/>
      <c r="E52" s="158" t="s">
        <v>57</v>
      </c>
      <c r="F52" s="160" t="s">
        <v>173</v>
      </c>
      <c r="G52" s="158" t="s">
        <v>60</v>
      </c>
      <c r="H52" s="1"/>
      <c r="J52" s="1"/>
      <c r="K52" s="60"/>
      <c r="L52" s="60"/>
      <c r="M52" s="62"/>
      <c r="N52" s="62"/>
      <c r="O52" s="79" t="s">
        <v>179</v>
      </c>
      <c r="P52" s="82">
        <f>M48+N48+O48</f>
        <v>0</v>
      </c>
      <c r="Q52" s="2" t="s">
        <v>168</v>
      </c>
    </row>
    <row r="53" spans="1:17" ht="55.15" customHeight="1" x14ac:dyDescent="0.2">
      <c r="B53" s="54"/>
      <c r="C53" s="156"/>
      <c r="D53" s="157"/>
      <c r="E53" s="159"/>
      <c r="F53" s="161"/>
      <c r="G53" s="159"/>
      <c r="H53" s="1"/>
      <c r="J53" s="1"/>
      <c r="K53" s="60"/>
      <c r="L53" s="60"/>
      <c r="M53" s="62"/>
      <c r="N53" s="62"/>
      <c r="O53" s="80" t="s">
        <v>180</v>
      </c>
      <c r="P53" s="82">
        <f>M50+N50+O50</f>
        <v>0</v>
      </c>
      <c r="Q53" s="2" t="s">
        <v>168</v>
      </c>
    </row>
    <row r="54" spans="1:17" ht="38.25" customHeight="1" x14ac:dyDescent="0.2">
      <c r="B54" s="2">
        <v>1</v>
      </c>
      <c r="C54" s="137" t="s">
        <v>58</v>
      </c>
      <c r="D54" s="137"/>
      <c r="E54" s="2" t="s">
        <v>59</v>
      </c>
      <c r="F54" s="33"/>
      <c r="G54" s="32"/>
      <c r="H54" s="1"/>
      <c r="J54" s="1"/>
      <c r="K54" s="61"/>
      <c r="L54" s="61"/>
      <c r="M54" s="62"/>
      <c r="N54" s="62"/>
      <c r="O54" s="81" t="s">
        <v>181</v>
      </c>
      <c r="P54" s="82">
        <f>M49+N49+O49</f>
        <v>0</v>
      </c>
      <c r="Q54" s="2" t="s">
        <v>168</v>
      </c>
    </row>
    <row r="55" spans="1:17" ht="24" customHeight="1" x14ac:dyDescent="0.2"/>
    <row r="56" spans="1:17" ht="24" customHeight="1" thickBot="1" x14ac:dyDescent="0.25"/>
    <row r="57" spans="1:17" ht="16.5" thickBot="1" x14ac:dyDescent="0.25">
      <c r="B57" s="23" t="s">
        <v>0</v>
      </c>
      <c r="C57" s="23" t="s">
        <v>33</v>
      </c>
      <c r="D57" s="102" t="s">
        <v>34</v>
      </c>
      <c r="E57" s="103"/>
      <c r="F57" s="103"/>
      <c r="G57" s="103"/>
      <c r="H57" s="103"/>
      <c r="I57" s="103"/>
      <c r="J57" s="103"/>
      <c r="K57" s="104"/>
      <c r="L57" s="104"/>
      <c r="Q57"/>
    </row>
    <row r="58" spans="1:17" ht="15.75" x14ac:dyDescent="0.2">
      <c r="B58" s="122">
        <v>1</v>
      </c>
      <c r="C58" s="126" t="s">
        <v>37</v>
      </c>
      <c r="D58" s="130" t="s">
        <v>35</v>
      </c>
      <c r="E58" s="131"/>
      <c r="F58" s="131"/>
      <c r="G58" s="131"/>
      <c r="H58" s="131"/>
      <c r="I58" s="131"/>
      <c r="J58" s="131"/>
      <c r="K58" s="131"/>
      <c r="L58" s="131"/>
      <c r="Q58"/>
    </row>
    <row r="59" spans="1:17" ht="31.9" customHeight="1" x14ac:dyDescent="0.2">
      <c r="B59" s="123"/>
      <c r="C59" s="127"/>
      <c r="D59" s="120" t="s">
        <v>76</v>
      </c>
      <c r="E59" s="121"/>
      <c r="F59" s="121"/>
      <c r="G59" s="121"/>
      <c r="H59" s="121"/>
      <c r="I59" s="121"/>
      <c r="J59" s="121"/>
      <c r="K59" s="121"/>
      <c r="L59" s="121"/>
    </row>
    <row r="60" spans="1:17" ht="15.75" x14ac:dyDescent="0.2">
      <c r="B60" s="123"/>
      <c r="C60" s="127"/>
      <c r="D60" s="120" t="s">
        <v>61</v>
      </c>
      <c r="E60" s="121"/>
      <c r="F60" s="121"/>
      <c r="G60" s="121"/>
      <c r="H60" s="121"/>
      <c r="I60" s="121"/>
      <c r="J60" s="121"/>
      <c r="K60" s="121"/>
      <c r="L60" s="121"/>
    </row>
    <row r="61" spans="1:17" ht="15.75" x14ac:dyDescent="0.2">
      <c r="B61" s="123"/>
      <c r="C61" s="127"/>
      <c r="D61" s="150" t="s">
        <v>36</v>
      </c>
      <c r="E61" s="151"/>
      <c r="F61" s="151"/>
      <c r="G61" s="151"/>
      <c r="H61" s="151"/>
      <c r="I61" s="151"/>
      <c r="J61" s="151"/>
      <c r="K61" s="151"/>
      <c r="L61" s="151"/>
    </row>
    <row r="62" spans="1:17" ht="31.9" customHeight="1" x14ac:dyDescent="0.2">
      <c r="B62" s="123"/>
      <c r="C62" s="127"/>
      <c r="D62" s="120" t="s">
        <v>39</v>
      </c>
      <c r="E62" s="121"/>
      <c r="F62" s="121"/>
      <c r="G62" s="121"/>
      <c r="H62" s="121"/>
      <c r="I62" s="121"/>
      <c r="J62" s="121"/>
      <c r="K62" s="121"/>
      <c r="L62" s="121"/>
    </row>
    <row r="63" spans="1:17" ht="31.9" customHeight="1" x14ac:dyDescent="0.2">
      <c r="B63" s="123"/>
      <c r="C63" s="127"/>
      <c r="D63" s="120" t="s">
        <v>119</v>
      </c>
      <c r="E63" s="121"/>
      <c r="F63" s="121"/>
      <c r="G63" s="121"/>
      <c r="H63" s="121"/>
      <c r="I63" s="121"/>
      <c r="J63" s="121"/>
      <c r="K63" s="121"/>
      <c r="L63" s="121"/>
      <c r="M63" s="24"/>
      <c r="N63" s="24"/>
      <c r="O63" s="24"/>
    </row>
    <row r="64" spans="1:17" ht="31.15" customHeight="1" x14ac:dyDescent="0.2">
      <c r="B64" s="123"/>
      <c r="C64" s="127"/>
      <c r="D64" s="120" t="s">
        <v>74</v>
      </c>
      <c r="E64" s="121"/>
      <c r="F64" s="121"/>
      <c r="G64" s="121"/>
      <c r="H64" s="121"/>
      <c r="I64" s="121"/>
      <c r="J64" s="121"/>
      <c r="K64" s="121"/>
      <c r="L64" s="121"/>
    </row>
    <row r="65" spans="2:35" ht="15.75" x14ac:dyDescent="0.2">
      <c r="B65" s="123"/>
      <c r="C65" s="127"/>
      <c r="D65" s="120" t="s">
        <v>40</v>
      </c>
      <c r="E65" s="121"/>
      <c r="F65" s="121"/>
      <c r="G65" s="121"/>
      <c r="H65" s="121"/>
      <c r="I65" s="121"/>
      <c r="J65" s="121"/>
      <c r="K65" s="121"/>
      <c r="L65" s="121"/>
    </row>
    <row r="66" spans="2:35" ht="15.75" x14ac:dyDescent="0.2">
      <c r="B66" s="123"/>
      <c r="C66" s="127"/>
      <c r="D66" s="120" t="s">
        <v>41</v>
      </c>
      <c r="E66" s="121"/>
      <c r="F66" s="121"/>
      <c r="G66" s="121"/>
      <c r="H66" s="121"/>
      <c r="I66" s="121"/>
      <c r="J66" s="121"/>
      <c r="K66" s="121"/>
      <c r="L66" s="121"/>
    </row>
    <row r="67" spans="2:35" ht="49.15" customHeight="1" x14ac:dyDescent="0.3">
      <c r="B67" s="123"/>
      <c r="C67" s="127"/>
      <c r="D67" s="120" t="s">
        <v>43</v>
      </c>
      <c r="E67" s="121"/>
      <c r="F67" s="121"/>
      <c r="G67" s="121"/>
      <c r="H67" s="121"/>
      <c r="I67" s="121"/>
      <c r="J67" s="121"/>
      <c r="K67" s="121"/>
      <c r="L67" s="121"/>
      <c r="M67" s="132"/>
      <c r="N67" s="132"/>
      <c r="O67" s="132"/>
      <c r="P67" s="132"/>
      <c r="Q67" s="133" t="s">
        <v>75</v>
      </c>
      <c r="R67" s="133"/>
      <c r="S67" s="73"/>
      <c r="T67" s="73"/>
      <c r="U67" s="83" t="s">
        <v>47</v>
      </c>
      <c r="V67" s="83"/>
      <c r="W67" s="83"/>
      <c r="X67" s="83"/>
      <c r="Y67" s="83"/>
    </row>
    <row r="68" spans="2:35" ht="22.9" customHeight="1" x14ac:dyDescent="0.3">
      <c r="B68" s="123"/>
      <c r="C68" s="127"/>
      <c r="D68" s="120" t="s">
        <v>42</v>
      </c>
      <c r="E68" s="121"/>
      <c r="F68" s="121"/>
      <c r="G68" s="121"/>
      <c r="H68" s="121"/>
      <c r="I68" s="121"/>
      <c r="J68" s="121"/>
      <c r="K68" s="121"/>
      <c r="L68" s="121"/>
      <c r="M68" s="86" t="s">
        <v>148</v>
      </c>
      <c r="N68" s="86"/>
      <c r="O68" s="86"/>
      <c r="P68" s="86"/>
      <c r="Q68" s="133"/>
      <c r="R68" s="133"/>
      <c r="S68" s="73"/>
      <c r="T68" s="73"/>
      <c r="U68" s="73"/>
      <c r="AB68" s="83" t="s">
        <v>71</v>
      </c>
      <c r="AC68" s="83"/>
      <c r="AD68" s="83"/>
      <c r="AE68" s="83"/>
      <c r="AF68" s="83"/>
      <c r="AG68" s="83"/>
      <c r="AH68" s="83"/>
      <c r="AI68" s="83"/>
    </row>
    <row r="69" spans="2:35" ht="35.450000000000003" customHeight="1" x14ac:dyDescent="0.3">
      <c r="B69" s="123"/>
      <c r="C69" s="127"/>
      <c r="D69" s="120" t="s">
        <v>44</v>
      </c>
      <c r="E69" s="121"/>
      <c r="F69" s="121"/>
      <c r="G69" s="121"/>
      <c r="H69" s="121"/>
      <c r="I69" s="121"/>
      <c r="J69" s="121"/>
      <c r="K69" s="121"/>
      <c r="L69" s="121"/>
      <c r="M69" s="86"/>
      <c r="N69" s="86"/>
      <c r="O69" s="86"/>
      <c r="P69" s="86"/>
      <c r="Q69" s="56"/>
      <c r="R69" s="73"/>
      <c r="S69" s="73"/>
      <c r="T69" s="73"/>
      <c r="U69" s="73"/>
    </row>
    <row r="70" spans="2:35" ht="50.45" customHeight="1" x14ac:dyDescent="0.2">
      <c r="B70" s="124"/>
      <c r="C70" s="128"/>
      <c r="D70" s="120" t="s">
        <v>62</v>
      </c>
      <c r="E70" s="121"/>
      <c r="F70" s="121"/>
      <c r="G70" s="121"/>
      <c r="H70" s="121"/>
      <c r="I70" s="121"/>
      <c r="J70" s="121"/>
      <c r="K70" s="121"/>
      <c r="L70" s="121"/>
      <c r="M70" s="25"/>
      <c r="N70" s="25"/>
      <c r="O70" s="25"/>
      <c r="P70" s="25"/>
      <c r="Q70"/>
      <c r="R70" s="26"/>
      <c r="S70"/>
      <c r="T70" s="26"/>
      <c r="U70" s="26"/>
      <c r="V70" s="26"/>
      <c r="W70" s="26"/>
      <c r="X70" s="26"/>
      <c r="Y70" s="26"/>
    </row>
    <row r="71" spans="2:35" ht="18" customHeight="1" x14ac:dyDescent="0.2">
      <c r="B71" s="124"/>
      <c r="C71" s="128"/>
      <c r="D71" s="152" t="s">
        <v>70</v>
      </c>
      <c r="E71" s="153"/>
      <c r="F71" s="153"/>
      <c r="G71" s="153"/>
      <c r="H71" s="153"/>
      <c r="I71" s="153"/>
      <c r="J71" s="153"/>
      <c r="K71" s="153"/>
      <c r="L71" s="153"/>
      <c r="M71" s="25"/>
      <c r="N71" s="25"/>
      <c r="O71" s="25"/>
      <c r="P71" s="25"/>
      <c r="Q71"/>
      <c r="R71" s="26"/>
      <c r="S71" s="26"/>
      <c r="T71" s="26"/>
      <c r="U71" s="26"/>
      <c r="V71" s="26"/>
      <c r="W71" s="26"/>
      <c r="X71" s="26"/>
      <c r="Y71" s="26"/>
    </row>
    <row r="72" spans="2:35" ht="15" customHeight="1" x14ac:dyDescent="0.2">
      <c r="B72" s="124"/>
      <c r="C72" s="128"/>
      <c r="D72" s="150" t="s">
        <v>45</v>
      </c>
      <c r="E72" s="151"/>
      <c r="F72" s="151"/>
      <c r="G72" s="151"/>
      <c r="H72" s="151"/>
      <c r="I72" s="151"/>
      <c r="J72" s="151"/>
      <c r="K72" s="151"/>
      <c r="L72" s="151"/>
    </row>
    <row r="73" spans="2:35" ht="47.45" customHeight="1" x14ac:dyDescent="0.2">
      <c r="B73" s="124"/>
      <c r="C73" s="128"/>
      <c r="D73" s="120" t="s">
        <v>46</v>
      </c>
      <c r="E73" s="121"/>
      <c r="F73" s="121"/>
      <c r="G73" s="121"/>
      <c r="H73" s="121"/>
      <c r="I73" s="121"/>
      <c r="J73" s="121"/>
      <c r="K73" s="121"/>
      <c r="L73" s="121"/>
    </row>
    <row r="74" spans="2:35" ht="51" customHeight="1" thickBot="1" x14ac:dyDescent="0.25">
      <c r="B74" s="125"/>
      <c r="C74" s="129"/>
      <c r="D74" s="120" t="s">
        <v>129</v>
      </c>
      <c r="E74" s="121"/>
      <c r="F74" s="121"/>
      <c r="G74" s="121"/>
      <c r="H74" s="121"/>
      <c r="I74" s="121"/>
      <c r="J74" s="121"/>
      <c r="K74" s="121"/>
      <c r="L74" s="121"/>
      <c r="M74" s="119"/>
      <c r="N74" s="119"/>
      <c r="O74" s="119"/>
      <c r="P74" s="119"/>
    </row>
    <row r="75" spans="2:35" ht="15.75" x14ac:dyDescent="0.2">
      <c r="B75" s="138">
        <v>2</v>
      </c>
      <c r="C75" s="142" t="s">
        <v>38</v>
      </c>
      <c r="D75" s="146" t="s">
        <v>35</v>
      </c>
      <c r="E75" s="147"/>
      <c r="F75" s="147"/>
      <c r="G75" s="147"/>
      <c r="H75" s="147"/>
      <c r="I75" s="147"/>
      <c r="J75" s="147"/>
      <c r="K75" s="147"/>
      <c r="L75" s="147"/>
    </row>
    <row r="76" spans="2:35" ht="30" customHeight="1" x14ac:dyDescent="0.2">
      <c r="B76" s="139"/>
      <c r="C76" s="143"/>
      <c r="D76" s="116" t="s">
        <v>120</v>
      </c>
      <c r="E76" s="117"/>
      <c r="F76" s="117"/>
      <c r="G76" s="117"/>
      <c r="H76" s="117"/>
      <c r="I76" s="117"/>
      <c r="J76" s="117"/>
      <c r="K76" s="117"/>
      <c r="L76" s="117"/>
    </row>
    <row r="77" spans="2:35" ht="15.75" x14ac:dyDescent="0.2">
      <c r="B77" s="139"/>
      <c r="C77" s="143"/>
      <c r="D77" s="116" t="s">
        <v>66</v>
      </c>
      <c r="E77" s="117"/>
      <c r="F77" s="117"/>
      <c r="G77" s="117"/>
      <c r="H77" s="117"/>
      <c r="I77" s="117"/>
      <c r="J77" s="117"/>
      <c r="K77" s="117"/>
      <c r="L77" s="117"/>
    </row>
    <row r="78" spans="2:35" ht="15.75" x14ac:dyDescent="0.2">
      <c r="B78" s="139"/>
      <c r="C78" s="143"/>
      <c r="D78" s="114" t="s">
        <v>36</v>
      </c>
      <c r="E78" s="115"/>
      <c r="F78" s="115"/>
      <c r="G78" s="115"/>
      <c r="H78" s="115"/>
      <c r="I78" s="115"/>
      <c r="J78" s="115"/>
      <c r="K78" s="115"/>
      <c r="L78" s="115"/>
    </row>
    <row r="79" spans="2:35" ht="34.15" customHeight="1" x14ac:dyDescent="0.2">
      <c r="B79" s="139"/>
      <c r="C79" s="143"/>
      <c r="D79" s="116" t="s">
        <v>65</v>
      </c>
      <c r="E79" s="117"/>
      <c r="F79" s="117"/>
      <c r="G79" s="117"/>
      <c r="H79" s="117"/>
      <c r="I79" s="117"/>
      <c r="J79" s="117"/>
      <c r="K79" s="117"/>
      <c r="L79" s="117"/>
      <c r="M79" s="187"/>
      <c r="N79" s="187"/>
      <c r="O79" s="187"/>
      <c r="P79" s="187"/>
      <c r="U79" s="46" t="s">
        <v>67</v>
      </c>
    </row>
    <row r="80" spans="2:35" ht="33.6" customHeight="1" x14ac:dyDescent="0.2">
      <c r="B80" s="139"/>
      <c r="C80" s="143"/>
      <c r="D80" s="116" t="s">
        <v>121</v>
      </c>
      <c r="E80" s="117"/>
      <c r="F80" s="117"/>
      <c r="G80" s="117"/>
      <c r="H80" s="117"/>
      <c r="I80" s="117"/>
      <c r="J80" s="117"/>
      <c r="K80" s="117"/>
      <c r="L80" s="117"/>
      <c r="M80" s="84" t="s">
        <v>144</v>
      </c>
      <c r="N80" s="84"/>
      <c r="O80" s="84"/>
      <c r="P80" s="84"/>
      <c r="Q80" s="74"/>
      <c r="R80" s="74"/>
      <c r="AB80" s="172" t="s">
        <v>72</v>
      </c>
      <c r="AC80" s="172"/>
      <c r="AD80" s="172"/>
      <c r="AE80" s="172"/>
      <c r="AF80" s="172"/>
    </row>
    <row r="81" spans="2:35" ht="31.9" customHeight="1" x14ac:dyDescent="0.2">
      <c r="B81" s="139"/>
      <c r="C81" s="143"/>
      <c r="D81" s="116" t="s">
        <v>77</v>
      </c>
      <c r="E81" s="117"/>
      <c r="F81" s="117"/>
      <c r="G81" s="117"/>
      <c r="H81" s="117"/>
      <c r="I81" s="117"/>
      <c r="J81" s="117"/>
      <c r="K81" s="117"/>
      <c r="L81" s="117"/>
      <c r="M81" s="84"/>
      <c r="N81" s="84"/>
      <c r="O81" s="84"/>
      <c r="P81" s="84"/>
      <c r="Q81" s="74"/>
      <c r="R81" s="74"/>
      <c r="T81" s="135"/>
      <c r="U81" s="135"/>
      <c r="V81" s="135"/>
      <c r="W81" s="135"/>
      <c r="X81" s="135"/>
      <c r="Y81" s="135"/>
      <c r="Z81" s="135"/>
    </row>
    <row r="82" spans="2:35" ht="15.6" customHeight="1" x14ac:dyDescent="0.2">
      <c r="B82" s="139"/>
      <c r="C82" s="143"/>
      <c r="D82" s="116" t="s">
        <v>40</v>
      </c>
      <c r="E82" s="117"/>
      <c r="F82" s="117"/>
      <c r="G82" s="117"/>
      <c r="H82" s="117"/>
      <c r="I82" s="117"/>
      <c r="J82" s="117"/>
      <c r="K82" s="117"/>
      <c r="L82" s="117"/>
      <c r="M82" s="84"/>
      <c r="N82" s="84"/>
      <c r="O82" s="84"/>
      <c r="P82" s="84"/>
      <c r="Q82" s="74"/>
      <c r="R82" s="74"/>
      <c r="T82" s="134"/>
      <c r="U82" s="134"/>
      <c r="V82" s="134"/>
      <c r="W82" s="134"/>
      <c r="X82" s="134"/>
      <c r="Y82" s="134"/>
      <c r="Z82" s="134"/>
    </row>
    <row r="83" spans="2:35" ht="23.45" customHeight="1" x14ac:dyDescent="0.2">
      <c r="B83" s="139"/>
      <c r="C83" s="143"/>
      <c r="D83" s="116" t="s">
        <v>41</v>
      </c>
      <c r="E83" s="117"/>
      <c r="F83" s="117"/>
      <c r="G83" s="117"/>
      <c r="H83" s="117"/>
      <c r="I83" s="117"/>
      <c r="J83" s="117"/>
      <c r="K83" s="117"/>
      <c r="L83" s="117"/>
      <c r="M83" s="84"/>
      <c r="N83" s="84"/>
      <c r="O83" s="84"/>
      <c r="P83" s="84"/>
      <c r="Q83" s="74"/>
      <c r="R83" s="74"/>
    </row>
    <row r="84" spans="2:35" ht="46.15" customHeight="1" x14ac:dyDescent="0.2">
      <c r="B84" s="139"/>
      <c r="C84" s="143"/>
      <c r="D84" s="116" t="s">
        <v>122</v>
      </c>
      <c r="E84" s="117"/>
      <c r="F84" s="117"/>
      <c r="G84" s="117"/>
      <c r="H84" s="117"/>
      <c r="I84" s="117"/>
      <c r="J84" s="117"/>
      <c r="K84" s="117"/>
      <c r="L84" s="117"/>
      <c r="T84"/>
    </row>
    <row r="85" spans="2:35" ht="15.75" x14ac:dyDescent="0.2">
      <c r="B85" s="139"/>
      <c r="C85" s="143"/>
      <c r="D85" s="116" t="s">
        <v>123</v>
      </c>
      <c r="E85" s="117"/>
      <c r="F85" s="117"/>
      <c r="G85" s="117"/>
      <c r="H85" s="117"/>
      <c r="I85" s="117"/>
      <c r="J85" s="117"/>
      <c r="K85" s="117"/>
      <c r="L85" s="117"/>
    </row>
    <row r="86" spans="2:35" ht="15.75" x14ac:dyDescent="0.2">
      <c r="B86" s="139"/>
      <c r="C86" s="143"/>
      <c r="D86" s="116" t="s">
        <v>69</v>
      </c>
      <c r="E86" s="117"/>
      <c r="F86" s="117"/>
      <c r="G86" s="117"/>
      <c r="H86" s="117"/>
      <c r="I86" s="117"/>
      <c r="J86" s="117"/>
      <c r="K86" s="117"/>
      <c r="L86" s="117"/>
    </row>
    <row r="87" spans="2:35" ht="15.75" x14ac:dyDescent="0.2">
      <c r="B87" s="140"/>
      <c r="C87" s="144"/>
      <c r="D87" s="114" t="s">
        <v>45</v>
      </c>
      <c r="E87" s="115"/>
      <c r="F87" s="115"/>
      <c r="G87" s="115"/>
      <c r="H87" s="115"/>
      <c r="I87" s="115"/>
      <c r="J87" s="115"/>
      <c r="K87" s="115"/>
      <c r="L87" s="115"/>
    </row>
    <row r="88" spans="2:35" ht="46.9" customHeight="1" x14ac:dyDescent="0.2">
      <c r="B88" s="140"/>
      <c r="C88" s="144"/>
      <c r="D88" s="116" t="s">
        <v>46</v>
      </c>
      <c r="E88" s="117"/>
      <c r="F88" s="117"/>
      <c r="G88" s="117"/>
      <c r="H88" s="117"/>
      <c r="I88" s="117"/>
      <c r="J88" s="117"/>
      <c r="K88" s="117"/>
      <c r="L88" s="117"/>
    </row>
    <row r="89" spans="2:35" ht="54" customHeight="1" thickBot="1" x14ac:dyDescent="0.25">
      <c r="B89" s="141"/>
      <c r="C89" s="145"/>
      <c r="D89" s="148" t="s">
        <v>130</v>
      </c>
      <c r="E89" s="149"/>
      <c r="F89" s="149"/>
      <c r="G89" s="149"/>
      <c r="H89" s="149"/>
      <c r="I89" s="149"/>
      <c r="J89" s="149"/>
      <c r="K89" s="149"/>
      <c r="L89" s="149"/>
    </row>
    <row r="90" spans="2:35" ht="15.75" x14ac:dyDescent="0.2">
      <c r="B90" s="189">
        <v>3</v>
      </c>
      <c r="C90" s="193" t="s">
        <v>131</v>
      </c>
      <c r="D90" s="197" t="s">
        <v>35</v>
      </c>
      <c r="E90" s="198"/>
      <c r="F90" s="198"/>
      <c r="G90" s="198"/>
      <c r="H90" s="198"/>
      <c r="I90" s="198"/>
      <c r="J90" s="198"/>
      <c r="K90" s="198"/>
      <c r="L90" s="198"/>
    </row>
    <row r="91" spans="2:35" ht="46.15" customHeight="1" x14ac:dyDescent="0.2">
      <c r="B91" s="190"/>
      <c r="C91" s="194"/>
      <c r="D91" s="199" t="s">
        <v>135</v>
      </c>
      <c r="E91" s="200"/>
      <c r="F91" s="200"/>
      <c r="G91" s="200"/>
      <c r="H91" s="200"/>
      <c r="I91" s="200"/>
      <c r="J91" s="200"/>
      <c r="K91" s="200"/>
      <c r="L91" s="200"/>
      <c r="P91" s="118" t="s">
        <v>139</v>
      </c>
      <c r="Q91" s="118"/>
      <c r="R91" s="118"/>
      <c r="T91" s="85" t="s">
        <v>68</v>
      </c>
      <c r="U91" s="85"/>
      <c r="V91" s="85"/>
      <c r="W91" s="85"/>
      <c r="X91" s="85"/>
      <c r="AA91" s="133" t="s">
        <v>73</v>
      </c>
      <c r="AB91" s="133"/>
      <c r="AC91" s="133"/>
      <c r="AD91" s="133"/>
      <c r="AE91" s="133"/>
      <c r="AF91" s="133"/>
      <c r="AG91" s="133"/>
      <c r="AH91" s="133"/>
      <c r="AI91" s="51"/>
    </row>
    <row r="92" spans="2:35" ht="17.45" customHeight="1" x14ac:dyDescent="0.2">
      <c r="B92" s="190"/>
      <c r="C92" s="194"/>
      <c r="D92" s="201" t="s">
        <v>36</v>
      </c>
      <c r="E92" s="202"/>
      <c r="F92" s="202"/>
      <c r="G92" s="202"/>
      <c r="H92" s="202"/>
      <c r="I92" s="202"/>
      <c r="J92" s="202"/>
      <c r="K92" s="202"/>
      <c r="L92" s="202"/>
      <c r="P92" s="118"/>
      <c r="Q92" s="118"/>
      <c r="R92" s="118"/>
      <c r="T92" s="85"/>
      <c r="U92" s="85"/>
      <c r="V92" s="85"/>
      <c r="W92" s="85"/>
      <c r="X92" s="85"/>
      <c r="AA92" s="133"/>
      <c r="AB92" s="133"/>
      <c r="AC92" s="133"/>
      <c r="AD92" s="133"/>
      <c r="AE92" s="133"/>
      <c r="AF92" s="133"/>
      <c r="AG92" s="133"/>
      <c r="AH92" s="133"/>
      <c r="AI92" s="51"/>
    </row>
    <row r="93" spans="2:35" ht="30.6" customHeight="1" x14ac:dyDescent="0.2">
      <c r="B93" s="190"/>
      <c r="C93" s="194"/>
      <c r="D93" s="199" t="s">
        <v>65</v>
      </c>
      <c r="E93" s="200"/>
      <c r="F93" s="200"/>
      <c r="G93" s="200"/>
      <c r="H93" s="200"/>
      <c r="I93" s="200"/>
      <c r="J93" s="200"/>
      <c r="K93" s="200"/>
      <c r="L93" s="200"/>
      <c r="P93" s="118"/>
      <c r="Q93" s="118"/>
      <c r="R93" s="118"/>
      <c r="AA93" s="51"/>
      <c r="AB93" s="51"/>
      <c r="AC93" s="51"/>
      <c r="AD93" s="51"/>
      <c r="AE93" s="51"/>
      <c r="AF93" s="51"/>
      <c r="AG93" s="51"/>
      <c r="AH93" s="51"/>
      <c r="AI93" s="51"/>
    </row>
    <row r="94" spans="2:35" ht="30.6" customHeight="1" x14ac:dyDescent="0.2">
      <c r="B94" s="190"/>
      <c r="C94" s="194"/>
      <c r="D94" s="199" t="s">
        <v>136</v>
      </c>
      <c r="E94" s="200"/>
      <c r="F94" s="200"/>
      <c r="G94" s="200"/>
      <c r="H94" s="200"/>
      <c r="I94" s="200"/>
      <c r="J94" s="200"/>
      <c r="K94" s="200"/>
      <c r="L94" s="200"/>
      <c r="P94" s="118"/>
      <c r="Q94" s="118"/>
      <c r="R94" s="118"/>
    </row>
    <row r="95" spans="2:35" ht="36" customHeight="1" x14ac:dyDescent="0.2">
      <c r="B95" s="190"/>
      <c r="C95" s="194"/>
      <c r="D95" s="199" t="s">
        <v>141</v>
      </c>
      <c r="E95" s="200"/>
      <c r="F95" s="200"/>
      <c r="G95" s="200"/>
      <c r="H95" s="200"/>
      <c r="I95" s="200"/>
      <c r="J95" s="200"/>
      <c r="K95" s="200"/>
      <c r="L95" s="200"/>
      <c r="P95" s="118"/>
      <c r="Q95" s="118"/>
      <c r="R95" s="118"/>
    </row>
    <row r="96" spans="2:35" ht="18.600000000000001" customHeight="1" x14ac:dyDescent="0.2">
      <c r="B96" s="190"/>
      <c r="C96" s="194"/>
      <c r="D96" s="199" t="s">
        <v>40</v>
      </c>
      <c r="E96" s="200"/>
      <c r="F96" s="200"/>
      <c r="G96" s="200"/>
      <c r="H96" s="200"/>
      <c r="I96" s="200"/>
      <c r="J96" s="200"/>
      <c r="K96" s="200"/>
      <c r="L96" s="200"/>
      <c r="M96" s="52"/>
      <c r="N96" s="52"/>
      <c r="O96" s="52"/>
    </row>
    <row r="97" spans="2:20" ht="19.899999999999999" customHeight="1" x14ac:dyDescent="0.2">
      <c r="B97" s="190"/>
      <c r="C97" s="194"/>
      <c r="D97" s="199" t="s">
        <v>41</v>
      </c>
      <c r="E97" s="200"/>
      <c r="F97" s="200"/>
      <c r="G97" s="200"/>
      <c r="H97" s="200"/>
      <c r="I97" s="200"/>
      <c r="J97" s="200"/>
      <c r="K97" s="200"/>
      <c r="L97" s="200"/>
    </row>
    <row r="98" spans="2:20" ht="49.15" customHeight="1" x14ac:dyDescent="0.2">
      <c r="B98" s="190"/>
      <c r="C98" s="194"/>
      <c r="D98" s="199" t="s">
        <v>142</v>
      </c>
      <c r="E98" s="200"/>
      <c r="F98" s="200"/>
      <c r="G98" s="200"/>
      <c r="H98" s="200"/>
      <c r="I98" s="200"/>
      <c r="J98" s="200"/>
      <c r="K98" s="200"/>
      <c r="L98" s="200"/>
    </row>
    <row r="99" spans="2:20" ht="21.6" customHeight="1" x14ac:dyDescent="0.2">
      <c r="B99" s="190"/>
      <c r="C99" s="194"/>
      <c r="D99" s="199" t="s">
        <v>123</v>
      </c>
      <c r="E99" s="200"/>
      <c r="F99" s="200"/>
      <c r="G99" s="200"/>
      <c r="H99" s="200"/>
      <c r="I99" s="200"/>
      <c r="J99" s="200"/>
      <c r="K99" s="200"/>
      <c r="L99" s="200"/>
      <c r="M99" s="1"/>
      <c r="N99" s="1"/>
      <c r="O99" s="1"/>
    </row>
    <row r="100" spans="2:20" ht="34.15" customHeight="1" x14ac:dyDescent="0.2">
      <c r="B100" s="190"/>
      <c r="C100" s="194"/>
      <c r="D100" s="199" t="s">
        <v>137</v>
      </c>
      <c r="E100" s="200"/>
      <c r="F100" s="200"/>
      <c r="G100" s="200"/>
      <c r="H100" s="200"/>
      <c r="I100" s="200"/>
      <c r="J100" s="200"/>
      <c r="K100" s="200"/>
      <c r="L100" s="200"/>
    </row>
    <row r="101" spans="2:20" ht="25.15" customHeight="1" x14ac:dyDescent="0.2">
      <c r="B101" s="191"/>
      <c r="C101" s="195"/>
      <c r="D101" s="201" t="s">
        <v>45</v>
      </c>
      <c r="E101" s="202"/>
      <c r="F101" s="202"/>
      <c r="G101" s="202"/>
      <c r="H101" s="202"/>
      <c r="I101" s="202"/>
      <c r="J101" s="202"/>
      <c r="K101" s="202"/>
      <c r="L101" s="202"/>
      <c r="M101" s="55"/>
      <c r="N101" s="55"/>
      <c r="O101" s="55"/>
    </row>
    <row r="102" spans="2:20" ht="64.150000000000006" customHeight="1" x14ac:dyDescent="0.2">
      <c r="B102" s="191"/>
      <c r="C102" s="195"/>
      <c r="D102" s="199" t="s">
        <v>143</v>
      </c>
      <c r="E102" s="200"/>
      <c r="F102" s="200"/>
      <c r="G102" s="200"/>
      <c r="H102" s="200"/>
      <c r="I102" s="200"/>
      <c r="J102" s="200"/>
      <c r="K102" s="200"/>
      <c r="L102" s="200"/>
      <c r="M102" s="45"/>
      <c r="N102" s="45"/>
      <c r="O102" s="45"/>
    </row>
    <row r="103" spans="2:20" ht="64.900000000000006" customHeight="1" thickBot="1" x14ac:dyDescent="0.25">
      <c r="B103" s="192"/>
      <c r="C103" s="196"/>
      <c r="D103" s="203" t="s">
        <v>138</v>
      </c>
      <c r="E103" s="204"/>
      <c r="F103" s="204"/>
      <c r="G103" s="204"/>
      <c r="H103" s="204"/>
      <c r="I103" s="204"/>
      <c r="J103" s="204"/>
      <c r="K103" s="204"/>
      <c r="L103" s="204"/>
      <c r="M103" s="85"/>
      <c r="N103" s="85"/>
      <c r="O103" s="85"/>
      <c r="P103" s="85"/>
    </row>
    <row r="104" spans="2:20" ht="15.6" customHeight="1" x14ac:dyDescent="0.2"/>
    <row r="105" spans="2:20" ht="15.6" customHeight="1" x14ac:dyDescent="0.2"/>
    <row r="106" spans="2:20" ht="31.9" customHeight="1" x14ac:dyDescent="0.2"/>
    <row r="108" spans="2:20" ht="35.450000000000003" customHeight="1" x14ac:dyDescent="0.25">
      <c r="C108" s="27" t="s">
        <v>48</v>
      </c>
      <c r="D108" s="28"/>
      <c r="F108" s="29"/>
      <c r="H108" s="35" t="s">
        <v>49</v>
      </c>
      <c r="I108" s="29"/>
      <c r="J108" s="29"/>
      <c r="K108" s="29"/>
      <c r="L108" s="29"/>
      <c r="M108" s="85" t="s">
        <v>124</v>
      </c>
      <c r="N108" s="85"/>
      <c r="O108" s="85"/>
      <c r="P108" s="85"/>
      <c r="Q108" s="85"/>
      <c r="R108" s="75"/>
      <c r="S108" s="75"/>
      <c r="T108" s="75"/>
    </row>
    <row r="109" spans="2:20" ht="19.149999999999999" customHeight="1" x14ac:dyDescent="0.25">
      <c r="C109" s="30">
        <v>1</v>
      </c>
      <c r="D109" s="47" t="s">
        <v>50</v>
      </c>
      <c r="E109" s="48"/>
      <c r="F109" s="47"/>
      <c r="G109" s="48"/>
      <c r="H109" s="34"/>
      <c r="I109" s="31" t="s">
        <v>51</v>
      </c>
      <c r="J109" s="47"/>
      <c r="K109" s="47"/>
      <c r="L109" s="47"/>
      <c r="M109" s="84"/>
      <c r="N109" s="84"/>
      <c r="O109" s="84"/>
      <c r="P109" s="84"/>
    </row>
    <row r="110" spans="2:20" ht="18" customHeight="1" x14ac:dyDescent="0.25">
      <c r="C110" s="30">
        <v>2</v>
      </c>
      <c r="D110" s="47" t="s">
        <v>52</v>
      </c>
      <c r="E110" s="48"/>
      <c r="F110" s="47"/>
      <c r="G110" s="48"/>
      <c r="H110" s="34"/>
      <c r="I110" s="31" t="s">
        <v>51</v>
      </c>
      <c r="J110" s="47"/>
      <c r="K110" s="47"/>
      <c r="L110" s="47"/>
      <c r="M110" s="84"/>
      <c r="N110" s="84"/>
      <c r="O110" s="84"/>
      <c r="P110" s="84"/>
    </row>
    <row r="111" spans="2:20" ht="21.6" customHeight="1" x14ac:dyDescent="0.25">
      <c r="C111" s="30">
        <v>3</v>
      </c>
      <c r="D111" s="97" t="s">
        <v>53</v>
      </c>
      <c r="E111" s="97"/>
      <c r="F111" s="97"/>
      <c r="G111" s="188"/>
      <c r="H111" s="34"/>
      <c r="I111" s="31" t="s">
        <v>174</v>
      </c>
      <c r="J111" s="47"/>
      <c r="K111" s="47"/>
      <c r="L111" s="47"/>
      <c r="M111" s="84"/>
      <c r="N111" s="84"/>
      <c r="O111" s="84"/>
      <c r="P111" s="84"/>
    </row>
    <row r="112" spans="2:20" ht="21.6" customHeight="1" x14ac:dyDescent="0.25">
      <c r="C112" s="30">
        <v>4</v>
      </c>
      <c r="D112" s="47" t="s">
        <v>54</v>
      </c>
      <c r="E112" s="48"/>
      <c r="F112" s="47"/>
      <c r="G112" s="48"/>
      <c r="H112" s="34"/>
      <c r="I112" s="31" t="s">
        <v>175</v>
      </c>
      <c r="J112" s="47"/>
      <c r="K112" s="47"/>
      <c r="L112" s="47"/>
      <c r="M112" s="84"/>
      <c r="N112" s="84"/>
      <c r="O112" s="84"/>
      <c r="P112" s="84"/>
    </row>
    <row r="113" spans="3:17" ht="19.149999999999999" customHeight="1" x14ac:dyDescent="0.25">
      <c r="C113" s="30">
        <v>5</v>
      </c>
      <c r="D113" s="47" t="s">
        <v>55</v>
      </c>
      <c r="E113" s="48"/>
      <c r="F113" s="47"/>
      <c r="G113" s="48"/>
      <c r="H113" s="34"/>
      <c r="I113" s="31" t="s">
        <v>176</v>
      </c>
      <c r="J113" s="47"/>
      <c r="K113" s="47"/>
      <c r="L113" s="47"/>
      <c r="M113" s="85"/>
      <c r="N113" s="85"/>
      <c r="O113" s="85"/>
      <c r="P113" s="85"/>
      <c r="Q113" s="85"/>
    </row>
    <row r="114" spans="3:17" ht="21" customHeight="1" x14ac:dyDescent="0.25">
      <c r="C114" s="30">
        <v>6</v>
      </c>
      <c r="D114" s="47" t="s">
        <v>156</v>
      </c>
      <c r="E114" s="48"/>
      <c r="F114" s="47"/>
      <c r="G114" s="48"/>
      <c r="H114" s="34"/>
      <c r="I114" s="31" t="s">
        <v>178</v>
      </c>
      <c r="J114" s="47"/>
      <c r="K114" s="47"/>
      <c r="L114" s="47"/>
    </row>
    <row r="115" spans="3:17" ht="15.75" x14ac:dyDescent="0.25">
      <c r="H115" s="29"/>
      <c r="J115" s="1"/>
      <c r="K115" s="1"/>
      <c r="L115" s="1"/>
    </row>
    <row r="116" spans="3:17" ht="15.75" x14ac:dyDescent="0.25">
      <c r="C116" s="27" t="s">
        <v>56</v>
      </c>
      <c r="D116" s="28"/>
      <c r="F116" s="29"/>
      <c r="H116" s="29"/>
      <c r="I116" s="29"/>
      <c r="J116" s="29"/>
      <c r="K116" s="29"/>
      <c r="L116" s="29"/>
    </row>
    <row r="117" spans="3:17" ht="21" customHeight="1" x14ac:dyDescent="0.2">
      <c r="C117" s="30">
        <v>1</v>
      </c>
      <c r="D117" s="97" t="s">
        <v>177</v>
      </c>
      <c r="E117" s="97"/>
      <c r="F117" s="97"/>
      <c r="G117" s="97"/>
      <c r="H117" s="97"/>
      <c r="I117" s="39"/>
      <c r="J117" s="39"/>
      <c r="K117" s="39"/>
      <c r="L117" s="39"/>
    </row>
    <row r="118" spans="3:17" ht="19.899999999999999" customHeight="1" x14ac:dyDescent="0.2">
      <c r="C118" s="30">
        <v>2</v>
      </c>
      <c r="D118" s="47" t="s">
        <v>63</v>
      </c>
      <c r="E118" s="48"/>
      <c r="F118" s="47"/>
      <c r="G118" s="47"/>
      <c r="H118" s="47"/>
      <c r="I118" s="47"/>
      <c r="J118" s="47"/>
      <c r="K118" s="47"/>
      <c r="L118" s="47"/>
    </row>
    <row r="119" spans="3:17" ht="18" customHeight="1" x14ac:dyDescent="0.2">
      <c r="C119" s="30">
        <v>3</v>
      </c>
      <c r="D119" s="47" t="s">
        <v>111</v>
      </c>
      <c r="E119" s="48"/>
      <c r="F119" s="47"/>
      <c r="G119" s="47"/>
      <c r="H119" s="47"/>
      <c r="I119" s="47"/>
      <c r="J119" s="47"/>
      <c r="K119" s="47"/>
      <c r="L119" s="47"/>
    </row>
    <row r="120" spans="3:17" ht="16.899999999999999" customHeight="1" x14ac:dyDescent="0.2">
      <c r="C120" s="30">
        <v>4</v>
      </c>
      <c r="D120" s="47" t="s">
        <v>112</v>
      </c>
      <c r="E120" s="48"/>
      <c r="F120" s="47"/>
      <c r="G120" s="47"/>
      <c r="H120" s="47"/>
      <c r="I120" s="47"/>
      <c r="J120" s="47"/>
      <c r="K120" s="47"/>
      <c r="L120" s="47"/>
    </row>
    <row r="121" spans="3:17" ht="34.15" customHeight="1" x14ac:dyDescent="0.2">
      <c r="C121" s="30">
        <v>5</v>
      </c>
      <c r="D121" s="97" t="s">
        <v>157</v>
      </c>
      <c r="E121" s="97"/>
      <c r="F121" s="97"/>
      <c r="G121" s="97"/>
      <c r="H121" s="97"/>
      <c r="I121" s="97"/>
      <c r="J121" s="97"/>
      <c r="K121" s="97"/>
      <c r="L121" s="97"/>
    </row>
    <row r="122" spans="3:17" ht="18" customHeight="1" x14ac:dyDescent="0.2">
      <c r="C122" s="30">
        <v>6</v>
      </c>
      <c r="D122" s="47" t="s">
        <v>64</v>
      </c>
      <c r="E122" s="49"/>
      <c r="F122" s="49"/>
      <c r="G122" s="49"/>
      <c r="H122" s="49"/>
      <c r="I122" s="49"/>
      <c r="J122" s="47"/>
      <c r="K122" s="47"/>
      <c r="L122" s="47"/>
    </row>
    <row r="123" spans="3:17" ht="34.9" customHeight="1" x14ac:dyDescent="0.2">
      <c r="C123" s="30">
        <v>7</v>
      </c>
      <c r="D123" s="98" t="s">
        <v>158</v>
      </c>
      <c r="E123" s="98"/>
      <c r="F123" s="98"/>
      <c r="G123" s="98"/>
      <c r="H123" s="98"/>
      <c r="I123" s="98"/>
      <c r="J123" s="98"/>
      <c r="K123" s="98"/>
      <c r="L123" s="98"/>
    </row>
    <row r="124" spans="3:17" ht="18" customHeight="1" x14ac:dyDescent="0.2">
      <c r="C124" s="30">
        <v>8</v>
      </c>
      <c r="D124" s="47" t="s">
        <v>113</v>
      </c>
      <c r="E124" s="48"/>
      <c r="F124" s="48"/>
      <c r="G124" s="48"/>
      <c r="H124" s="48"/>
      <c r="I124" s="48"/>
      <c r="J124" s="48"/>
      <c r="K124" s="48"/>
      <c r="L124" s="48"/>
    </row>
    <row r="125" spans="3:17" ht="21" customHeight="1" x14ac:dyDescent="0.2">
      <c r="C125" s="30">
        <v>9</v>
      </c>
      <c r="D125" s="50" t="s">
        <v>78</v>
      </c>
      <c r="E125" s="48"/>
      <c r="F125" s="48"/>
      <c r="G125" s="48"/>
      <c r="H125" s="48"/>
      <c r="I125" s="48"/>
      <c r="J125" s="48"/>
      <c r="K125" s="48"/>
      <c r="L125" s="48"/>
    </row>
    <row r="126" spans="3:17" ht="22.15" customHeight="1" x14ac:dyDescent="0.2">
      <c r="C126" s="30">
        <v>10</v>
      </c>
      <c r="D126" s="50" t="s">
        <v>114</v>
      </c>
      <c r="E126" s="48"/>
      <c r="F126" s="48"/>
      <c r="G126" s="48"/>
      <c r="H126" s="48"/>
      <c r="I126" s="48"/>
      <c r="J126" s="48"/>
      <c r="K126" s="48"/>
      <c r="L126" s="48"/>
    </row>
    <row r="127" spans="3:17" x14ac:dyDescent="0.2">
      <c r="H127" s="1"/>
      <c r="J127" s="1"/>
      <c r="K127" s="1"/>
      <c r="L127" s="1"/>
    </row>
  </sheetData>
  <mergeCells count="202">
    <mergeCell ref="G22:M22"/>
    <mergeCell ref="D117:H117"/>
    <mergeCell ref="A13:M13"/>
    <mergeCell ref="M79:P79"/>
    <mergeCell ref="AB80:AF80"/>
    <mergeCell ref="D111:G111"/>
    <mergeCell ref="B90:B103"/>
    <mergeCell ref="C90:C103"/>
    <mergeCell ref="D90:L90"/>
    <mergeCell ref="D91:L91"/>
    <mergeCell ref="D92:L92"/>
    <mergeCell ref="D93:L93"/>
    <mergeCell ref="D94:L94"/>
    <mergeCell ref="D95:L95"/>
    <mergeCell ref="D96:L96"/>
    <mergeCell ref="D97:L97"/>
    <mergeCell ref="D98:L98"/>
    <mergeCell ref="D99:L99"/>
    <mergeCell ref="D100:L100"/>
    <mergeCell ref="D101:L101"/>
    <mergeCell ref="D102:L102"/>
    <mergeCell ref="D103:L103"/>
    <mergeCell ref="AA91:AH92"/>
    <mergeCell ref="T91:X92"/>
    <mergeCell ref="A42:A43"/>
    <mergeCell ref="B42:B43"/>
    <mergeCell ref="D42:D43"/>
    <mergeCell ref="E42:E43"/>
    <mergeCell ref="F42:F43"/>
    <mergeCell ref="C42:C43"/>
    <mergeCell ref="B44:B46"/>
    <mergeCell ref="A44:A46"/>
    <mergeCell ref="C44:C46"/>
    <mergeCell ref="D44:D46"/>
    <mergeCell ref="E44:E46"/>
    <mergeCell ref="F44:F46"/>
    <mergeCell ref="A25:A26"/>
    <mergeCell ref="B25:B26"/>
    <mergeCell ref="D25:D26"/>
    <mergeCell ref="E25:E26"/>
    <mergeCell ref="F25:F26"/>
    <mergeCell ref="A27:A28"/>
    <mergeCell ref="A29:A30"/>
    <mergeCell ref="B29:B30"/>
    <mergeCell ref="D29:D30"/>
    <mergeCell ref="E29:E30"/>
    <mergeCell ref="F29:F30"/>
    <mergeCell ref="C25:C26"/>
    <mergeCell ref="C27:C28"/>
    <mergeCell ref="C29:C30"/>
    <mergeCell ref="B27:B28"/>
    <mergeCell ref="D27:D28"/>
    <mergeCell ref="E27:E28"/>
    <mergeCell ref="F27:F28"/>
    <mergeCell ref="A33:A34"/>
    <mergeCell ref="B33:B34"/>
    <mergeCell ref="D33:D34"/>
    <mergeCell ref="E33:E34"/>
    <mergeCell ref="F33:F34"/>
    <mergeCell ref="C31:C32"/>
    <mergeCell ref="C33:C34"/>
    <mergeCell ref="A31:A32"/>
    <mergeCell ref="B31:B32"/>
    <mergeCell ref="D31:D32"/>
    <mergeCell ref="E31:E32"/>
    <mergeCell ref="F31:F32"/>
    <mergeCell ref="A40:A41"/>
    <mergeCell ref="B40:B41"/>
    <mergeCell ref="D40:D41"/>
    <mergeCell ref="E40:E41"/>
    <mergeCell ref="F40:F41"/>
    <mergeCell ref="C38:C39"/>
    <mergeCell ref="C40:C41"/>
    <mergeCell ref="A38:A39"/>
    <mergeCell ref="B38:B39"/>
    <mergeCell ref="D38:D39"/>
    <mergeCell ref="E38:E39"/>
    <mergeCell ref="N44:N46"/>
    <mergeCell ref="O44:O46"/>
    <mergeCell ref="F1:G1"/>
    <mergeCell ref="F2:G2"/>
    <mergeCell ref="F3:G3"/>
    <mergeCell ref="F4:G4"/>
    <mergeCell ref="F5:G5"/>
    <mergeCell ref="F6:G6"/>
    <mergeCell ref="F7:G7"/>
    <mergeCell ref="F38:F39"/>
    <mergeCell ref="F8:G8"/>
    <mergeCell ref="K25:K26"/>
    <mergeCell ref="K27:K28"/>
    <mergeCell ref="K29:K30"/>
    <mergeCell ref="K31:K32"/>
    <mergeCell ref="K38:K39"/>
    <mergeCell ref="K33:K34"/>
    <mergeCell ref="G18:G20"/>
    <mergeCell ref="H18:H20"/>
    <mergeCell ref="I18:I20"/>
    <mergeCell ref="L29:L30"/>
    <mergeCell ref="L31:L32"/>
    <mergeCell ref="P25:P26"/>
    <mergeCell ref="M27:M28"/>
    <mergeCell ref="P27:P28"/>
    <mergeCell ref="P29:P30"/>
    <mergeCell ref="P40:P41"/>
    <mergeCell ref="M42:M43"/>
    <mergeCell ref="P42:P43"/>
    <mergeCell ref="P38:P39"/>
    <mergeCell ref="P31:P32"/>
    <mergeCell ref="N42:N43"/>
    <mergeCell ref="O42:O43"/>
    <mergeCell ref="P33:P34"/>
    <mergeCell ref="M29:M30"/>
    <mergeCell ref="M31:M32"/>
    <mergeCell ref="M33:M34"/>
    <mergeCell ref="M38:M39"/>
    <mergeCell ref="M40:M41"/>
    <mergeCell ref="D74:L74"/>
    <mergeCell ref="D71:L71"/>
    <mergeCell ref="D73:L73"/>
    <mergeCell ref="D72:L72"/>
    <mergeCell ref="C52:D53"/>
    <mergeCell ref="E52:E53"/>
    <mergeCell ref="F52:F53"/>
    <mergeCell ref="G52:G53"/>
    <mergeCell ref="M25:M26"/>
    <mergeCell ref="L40:L41"/>
    <mergeCell ref="L44:L46"/>
    <mergeCell ref="M44:M46"/>
    <mergeCell ref="L33:L34"/>
    <mergeCell ref="L38:L39"/>
    <mergeCell ref="AB68:AI68"/>
    <mergeCell ref="T82:Z82"/>
    <mergeCell ref="T81:Z81"/>
    <mergeCell ref="Q48:Q50"/>
    <mergeCell ref="C54:D54"/>
    <mergeCell ref="D70:L70"/>
    <mergeCell ref="B75:B89"/>
    <mergeCell ref="C75:C89"/>
    <mergeCell ref="D75:L75"/>
    <mergeCell ref="D76:L76"/>
    <mergeCell ref="D77:L77"/>
    <mergeCell ref="D78:L78"/>
    <mergeCell ref="D79:L79"/>
    <mergeCell ref="D84:L84"/>
    <mergeCell ref="D85:L85"/>
    <mergeCell ref="D86:L86"/>
    <mergeCell ref="D89:L89"/>
    <mergeCell ref="D80:L80"/>
    <mergeCell ref="D81:L81"/>
    <mergeCell ref="D82:L82"/>
    <mergeCell ref="D83:L83"/>
    <mergeCell ref="D64:L64"/>
    <mergeCell ref="D65:L65"/>
    <mergeCell ref="D66:L66"/>
    <mergeCell ref="D121:L121"/>
    <mergeCell ref="D123:L123"/>
    <mergeCell ref="P48:P50"/>
    <mergeCell ref="D57:L57"/>
    <mergeCell ref="A48:I50"/>
    <mergeCell ref="D87:L87"/>
    <mergeCell ref="D88:L88"/>
    <mergeCell ref="P91:R95"/>
    <mergeCell ref="M74:P74"/>
    <mergeCell ref="M109:P112"/>
    <mergeCell ref="D67:L67"/>
    <mergeCell ref="D68:L68"/>
    <mergeCell ref="B58:B74"/>
    <mergeCell ref="C58:C74"/>
    <mergeCell ref="D58:L58"/>
    <mergeCell ref="D59:L59"/>
    <mergeCell ref="D60:L60"/>
    <mergeCell ref="M113:Q113"/>
    <mergeCell ref="M67:P67"/>
    <mergeCell ref="M103:P103"/>
    <mergeCell ref="Q67:R68"/>
    <mergeCell ref="D61:L61"/>
    <mergeCell ref="D62:L62"/>
    <mergeCell ref="D63:L63"/>
    <mergeCell ref="U67:Y67"/>
    <mergeCell ref="M80:P83"/>
    <mergeCell ref="M108:Q108"/>
    <mergeCell ref="M68:P69"/>
    <mergeCell ref="P44:P46"/>
    <mergeCell ref="K40:K41"/>
    <mergeCell ref="K44:K46"/>
    <mergeCell ref="L25:L26"/>
    <mergeCell ref="L27:L28"/>
    <mergeCell ref="N25:N26"/>
    <mergeCell ref="O25:O26"/>
    <mergeCell ref="N27:N28"/>
    <mergeCell ref="O27:O28"/>
    <mergeCell ref="N29:N30"/>
    <mergeCell ref="O29:O30"/>
    <mergeCell ref="N31:N32"/>
    <mergeCell ref="O31:O32"/>
    <mergeCell ref="N33:N34"/>
    <mergeCell ref="O33:O34"/>
    <mergeCell ref="N38:N39"/>
    <mergeCell ref="O38:O39"/>
    <mergeCell ref="N40:N41"/>
    <mergeCell ref="O40:O41"/>
    <mergeCell ref="D69:L69"/>
  </mergeCells>
  <pageMargins left="0.23622047244094488" right="0.23622047244094488" top="0.23622047244094488" bottom="0.23622047244094488" header="0" footer="0"/>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Кришка</vt:lpstr>
    </vt:vector>
  </TitlesOfParts>
  <Company>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VDanylevych</dc:creator>
  <cp:lastModifiedBy>Павлишак Андрій</cp:lastModifiedBy>
  <cp:lastPrinted>2024-03-21T07:26:56Z</cp:lastPrinted>
  <dcterms:created xsi:type="dcterms:W3CDTF">2007-06-09T13:08:18Z</dcterms:created>
  <dcterms:modified xsi:type="dcterms:W3CDTF">2025-02-17T11:13:04Z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584776</vt:lpwstr>
  </property>
  <property fmtid="{D5CDD505-2E9C-101B-9397-08002B2CF9AE}" name="NXPowerLiteSettings" pid="3">
    <vt:lpwstr>C7000400038000</vt:lpwstr>
  </property>
  <property fmtid="{D5CDD505-2E9C-101B-9397-08002B2CF9AE}" name="NXPowerLiteVersion" pid="4">
    <vt:lpwstr>S10.3.1</vt:lpwstr>
  </property>
</Properties>
</file>