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YuDanylykha\Downloads\"/>
    </mc:Choice>
  </mc:AlternateContent>
  <xr:revisionPtr revIDLastSave="0" documentId="13_ncr:1_{2FE274BB-C783-4226-B5C9-A09861CD654A}" xr6:coauthVersionLast="47" xr6:coauthVersionMax="47" xr10:uidLastSave="{00000000-0000-0000-0000-000000000000}"/>
  <bookViews>
    <workbookView xWindow="1500" yWindow="195" windowWidth="27165" windowHeight="15240" tabRatio="912" xr2:uid="{00000000-000D-0000-FFFF-FFFF00000000}"/>
  </bookViews>
  <sheets>
    <sheet name="Cпецифікація" sheetId="17" r:id="rId1"/>
  </sheets>
  <definedNames>
    <definedName name="_xlnm._FilterDatabase" localSheetId="0" hidden="1">Cпецифікація!$A$20:$J$72</definedName>
    <definedName name="_xlnm.Print_Area" localSheetId="0">Cпецифікація!$A$1:$K$72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17" l="1"/>
  <c r="I62" i="17"/>
  <c r="I61" i="17"/>
  <c r="I58" i="17"/>
  <c r="I57" i="17"/>
  <c r="I56" i="17"/>
  <c r="I55" i="17"/>
  <c r="I54" i="17"/>
  <c r="I53" i="17"/>
  <c r="I52" i="17"/>
  <c r="I50" i="17"/>
  <c r="I47" i="17"/>
  <c r="I46" i="17"/>
  <c r="I45" i="17"/>
  <c r="I44" i="17"/>
  <c r="I43" i="17"/>
  <c r="I42" i="17"/>
  <c r="I41" i="17"/>
  <c r="I40" i="17"/>
  <c r="I39" i="17"/>
  <c r="I38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E34" i="17" l="1"/>
  <c r="G44" i="17" l="1"/>
  <c r="E57" i="17"/>
  <c r="E58" i="17"/>
  <c r="I51" i="17" l="1"/>
  <c r="E50" i="17" l="1"/>
  <c r="E44" i="17"/>
  <c r="E43" i="17"/>
  <c r="E39" i="17"/>
  <c r="E38" i="17"/>
  <c r="H44" i="17"/>
  <c r="H63" i="17" l="1"/>
  <c r="H62" i="17"/>
  <c r="I49" i="17"/>
  <c r="F44" i="17"/>
  <c r="F45" i="17" s="1"/>
  <c r="F42" i="17"/>
  <c r="F47" i="17" s="1"/>
  <c r="I21" i="17" l="1"/>
  <c r="I60" i="17"/>
  <c r="F64" i="17"/>
  <c r="H45" i="17"/>
  <c r="H64" i="17" s="1"/>
  <c r="G45" i="17"/>
  <c r="G64" i="17" s="1"/>
  <c r="I64" i="17" l="1"/>
  <c r="I37" i="17" l="1"/>
  <c r="H72" i="17" s="1"/>
</calcChain>
</file>

<file path=xl/sharedStrings.xml><?xml version="1.0" encoding="utf-8"?>
<sst xmlns="http://schemas.openxmlformats.org/spreadsheetml/2006/main" count="231" uniqueCount="185">
  <si>
    <t>1.10</t>
  </si>
  <si>
    <t>ПРИМІТКИ ЗАМОВНИКА</t>
  </si>
  <si>
    <t>1.12</t>
  </si>
  <si>
    <t>1.13</t>
  </si>
  <si>
    <t>комп</t>
  </si>
  <si>
    <t>Відповідальність Підрядника</t>
  </si>
  <si>
    <t>м3</t>
  </si>
  <si>
    <t>1.4</t>
  </si>
  <si>
    <t>1.6</t>
  </si>
  <si>
    <t>1.7</t>
  </si>
  <si>
    <t>1.8</t>
  </si>
  <si>
    <t>1.9</t>
  </si>
  <si>
    <t>м.п.</t>
  </si>
  <si>
    <t>№ п/п</t>
  </si>
  <si>
    <t>м2</t>
  </si>
  <si>
    <t>3.1</t>
  </si>
  <si>
    <t>2</t>
  </si>
  <si>
    <t>3</t>
  </si>
  <si>
    <t>звірка</t>
  </si>
  <si>
    <t>Примітки:</t>
  </si>
  <si>
    <t>Одиниця виміру</t>
  </si>
  <si>
    <t>Кількість</t>
  </si>
  <si>
    <t>1.2</t>
  </si>
  <si>
    <t>шт</t>
  </si>
  <si>
    <t>2.1</t>
  </si>
  <si>
    <t>Основні будівельно-технічні показники</t>
  </si>
  <si>
    <t>Найменування робіт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</si>
  <si>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</si>
  <si>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</si>
  <si>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</si>
  <si>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</si>
  <si>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</si>
  <si>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</si>
  <si>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</si>
  <si>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</si>
  <si>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грн з ПДВ</t>
  </si>
  <si>
    <t xml:space="preserve">Відповідальність Підрядника
</t>
  </si>
  <si>
    <t>послуга</t>
  </si>
  <si>
    <t>Тимчасове водопостачання</t>
  </si>
  <si>
    <t>Влаштування тимчасових знаків</t>
  </si>
  <si>
    <t xml:space="preserve"> шт.</t>
  </si>
  <si>
    <t>міс</t>
  </si>
  <si>
    <t>Перебазування будівельної техніки</t>
  </si>
  <si>
    <t>1.3</t>
  </si>
  <si>
    <t>1.5</t>
  </si>
  <si>
    <t>1.11</t>
  </si>
  <si>
    <t>Оцінюються ризики та матеріальні видатки</t>
  </si>
  <si>
    <t>точка.</t>
  </si>
  <si>
    <t>3.1.1</t>
  </si>
  <si>
    <t>місяць</t>
  </si>
  <si>
    <t>ТЕРМІН ВИКОНАННЯ - 5 місяців</t>
  </si>
  <si>
    <t>ПОЗ №1</t>
  </si>
  <si>
    <t>ПОЗ №2</t>
  </si>
  <si>
    <t>ПОЗ №3</t>
  </si>
  <si>
    <t>ПІДГОТОВЧІ РОБОТИ , ДЕМОНТАЖНІ, ТИМЧАСОВІ , ПЕРЕБАЗУВАННЯ, ВІДРЯДНІ</t>
  </si>
  <si>
    <r>
      <t xml:space="preserve">ЧОРНОВЕ ВЕРТИКАЛЬНЕ ПЛАНУВАННЯ  
</t>
    </r>
    <r>
      <rPr>
        <b/>
        <sz val="10"/>
        <color rgb="FFFF0000"/>
        <rFont val="Arial Cyr"/>
        <charset val="204"/>
      </rPr>
      <t>Обов`язкове надання виконавчої документації</t>
    </r>
  </si>
  <si>
    <t>Таблиця договірної ціни</t>
  </si>
  <si>
    <t>Утримання охорони об'єкту - 2 місяці 1 людина 24 год/добу</t>
  </si>
  <si>
    <t>Тимчасове огородження території, тимчасові ворота (утримання та демонтаж). Враховується трикратне використання.</t>
  </si>
  <si>
    <t>Шурфування для визначення та погодження фактичного знаходження мереж.</t>
  </si>
  <si>
    <t>Об'єм шурфування вручну - 10 м3</t>
  </si>
  <si>
    <t>Виконання та погодження проекту виконання робіт. Розробка тимчасового ОДР.</t>
  </si>
  <si>
    <t>Виконавча документація (виконавчі схеми, випробування, сертифікати)</t>
  </si>
  <si>
    <t>Включно з реєстром</t>
  </si>
  <si>
    <t>ОСНОВНІ РОБОТИ</t>
  </si>
  <si>
    <t>РОБОТИ З ДЕТАЛЬНИМИ ОКРЕМИМИ ПІДРАХУНКАМИ</t>
  </si>
  <si>
    <t>ЗАВЕРШАЛЬНИЙ ЕТАП ПІДГОТОВЧИХ РОБІТ</t>
  </si>
  <si>
    <t>1. Аванс становить не більше</t>
  </si>
  <si>
    <t>2. Відтермінування кінцевої оплати після підписання акту прийому робіт</t>
  </si>
  <si>
    <t>3. Гарантійний термін</t>
  </si>
  <si>
    <t>Вартість, грн
з ПДВ</t>
  </si>
  <si>
    <t>Ціна роботи за одиницю, грн з ПДВ</t>
  </si>
  <si>
    <t>Матеріальна складова на одиницю, грн з ПДВ</t>
  </si>
  <si>
    <t>Складова інших витрат на одиницю, грн з ПДВ</t>
  </si>
  <si>
    <t>Додаток №1</t>
  </si>
  <si>
    <t>% (не більше 30%)</t>
  </si>
  <si>
    <t>років (не менше 1 року)</t>
  </si>
  <si>
    <t>днів (не менше 10 календарних днів)</t>
  </si>
  <si>
    <t>Відрядження та проживання генпідрядника (тільки робітники генпідрядника).
Даний рядок заповнюють лише підрядні організації:
- розташовані (зареєстровані) в іншому населеному пункті ніж об`єкт будівництва або при відстані від об`єкта де виконуються БМР до місця розташування будівельної організації понад 100 км в один бік.</t>
  </si>
  <si>
    <t>ДОГОВІРНА ЦІНА</t>
  </si>
  <si>
    <t>Відповідальність Підрядника/Винесення границь площадки.</t>
  </si>
  <si>
    <t xml:space="preserve">Відповідальність Підрядника (залежність від вводу постійного та тимч. електроп.) </t>
  </si>
  <si>
    <t>компл.</t>
  </si>
  <si>
    <t>Відповідальність та ризики 
ПІДРЯДНИКА
Закривається по факту за підтвердженням витрат з представником Замовника</t>
  </si>
  <si>
    <t>Відповідальність Підрядника. Закривається по фактичній кількості</t>
  </si>
  <si>
    <t xml:space="preserve">Прямі витрати на дизель-генератор + амортизація. </t>
  </si>
  <si>
    <t>Використання дизель-генератора потужністю до 10 Квт. В строку інших витрат включені кошти на амортизацію ДГ.</t>
  </si>
  <si>
    <t>1.1</t>
  </si>
  <si>
    <t>Отримання дозволів (збір документів) для, виклик служб (земляні, зовнішні мережі, ордери на виконання)</t>
  </si>
  <si>
    <t>Установка миття коліс (завезення, монтаж, утримання та демонтаж дорожніх плит (2*3м) -5шт, експлуатація миючих установок КЕРХЕР або аналог</t>
  </si>
  <si>
    <t>уточнити по факту 10 мп (завезення, мотаж, експлуатація, демонтаж, вивезення,б/у плити)</t>
  </si>
  <si>
    <t>тип тимчасових доріг - щебінь
площа покриттів - (150м3) або укладання дорожних плит .</t>
  </si>
  <si>
    <t>Тимчасові дороги та під'їзди, стоянки
Тимчасовий підїзд до автостоянок</t>
  </si>
  <si>
    <t>По потребі (ризики підрядника)</t>
  </si>
  <si>
    <t>Враховано оборотність підрядника</t>
  </si>
  <si>
    <t>ПВР - 1шт, ОДР - 1шт. - виконаний (ліцензійна організація). Власне виконання.</t>
  </si>
  <si>
    <t>1</t>
  </si>
  <si>
    <t>Ведення будівництва  (в тому числі і взаємовідносини з місцевими контролюючими органами для забезпечення безперервності робіт)</t>
  </si>
  <si>
    <t>Випроб. точок ущільнення - 30 шт</t>
  </si>
  <si>
    <t>1.14</t>
  </si>
  <si>
    <t>2.1.9</t>
  </si>
  <si>
    <t>2.1.10</t>
  </si>
  <si>
    <t>ОСНОВНІ РОБОТИ ПО БЛАГОУСТРОЮ</t>
  </si>
  <si>
    <r>
      <rPr>
        <b/>
        <sz val="10"/>
        <rFont val="Verdana"/>
        <family val="2"/>
        <charset val="204"/>
      </rPr>
      <t>ЧОРНОВЕ ВЕРТИКАЛЬНЕ ПЛАНУВАННЯ</t>
    </r>
  </si>
  <si>
    <t>Відповідальність підрядника</t>
  </si>
  <si>
    <t>4.1</t>
  </si>
  <si>
    <t>4</t>
  </si>
  <si>
    <t>загальна довжина огорожі з воротами -80 м.п
Матеріал - профлист. Н=2м. Деревяний брус, кріпильні елементи та ін.</t>
  </si>
  <si>
    <t>Пункти незмінні
Відповідальність та ризики ПІДРЯДНИКА
Закривається по факту за підтвердженням витрат з представником Замовника</t>
  </si>
  <si>
    <t>Випробування якості ущільнення грунту незалежною сертифікованою організацією (узгоджена з замовником зі звітом)</t>
  </si>
  <si>
    <t>ПРИМІТКИ Підрядника</t>
  </si>
  <si>
    <t>тільки на об'єм робіт згідно даного ТЗ (на додаткові роботи з розрахунку 90 грн/год)</t>
  </si>
  <si>
    <t>Площа знімання 17070м2</t>
  </si>
  <si>
    <t>Облаштування будівельного майданчику (склади, побутові приміщення, приміщення для нарад та ін.)</t>
  </si>
  <si>
    <t>по факту одиниць - 3шт (мотаж, експлуатація, демонтаж)</t>
  </si>
  <si>
    <t>люд.дні</t>
  </si>
  <si>
    <t>Площа ущільнення - 12510м2.</t>
  </si>
  <si>
    <t>Площа ущільнення - 4560м2.</t>
  </si>
  <si>
    <t>Площа знімання - 17070м2
ділянки, що проектується під забудову та смуг розгону і сповільнення</t>
  </si>
  <si>
    <t>"Будівництво АЗК з пунктом сервісного обслуговування водіїв та пасажирів, АГЗП на території Брониківської сільської ради за межами с. Перемога, Звягельського р-ну, Житомирської області вздовж автодороги М-06 Київ-Чоп на км 219+100 ліворуч."
Підготовчі, земляні роботи.</t>
  </si>
  <si>
    <t>до Договору підряду №   /   від __.__.202_ року</t>
  </si>
  <si>
    <t>"Будівництво АЗК з пунктом сервісного обслуговування водіїв та пасажирів, АГЗП на території Брониківської сільської ради за межами с. Перемога, Звягельського р-ну, Житомирської області вздовж автодороги М-06 Київ-Чоп на км 219+100 ліворуч"
Підготовчі, земляні роботи., грн. з ПДВ:</t>
  </si>
  <si>
    <r>
      <t xml:space="preserve">Вертикальне планування чорнове (ВИВЕЗЕННЯ ЗАЙВОГО грунту </t>
    </r>
    <r>
      <rPr>
        <b/>
        <sz val="10"/>
        <rFont val="Verdana"/>
        <family val="2"/>
        <charset val="204"/>
      </rPr>
      <t>при потребі,</t>
    </r>
    <r>
      <rPr>
        <sz val="10"/>
        <rFont val="Verdana"/>
        <family val="2"/>
        <charset val="204"/>
      </rPr>
      <t xml:space="preserve"> плече до 20 км.) ЦІНА ДП 95 грн/л. В розцінку включена вартість за утилізацію грунту.</t>
    </r>
  </si>
  <si>
    <t>Зрізка дерев на території будівельного майданчику та на полосах розгону та сповільнення. Отримання акту обстеження, ордеру (договору) - включено в графу інших витрат. В розцінку включені дерева діаметром від 8см до 90см.</t>
  </si>
  <si>
    <t>К-ть дерев які підлягають зрізці та вивезенні -24шт.
 В розцінку включено корчування пеньків (вивезенням та утилізація п.3.1.1)</t>
  </si>
  <si>
    <t>шт.</t>
  </si>
  <si>
    <t>мп</t>
  </si>
  <si>
    <r>
      <t>м</t>
    </r>
    <r>
      <rPr>
        <vertAlign val="superscript"/>
        <sz val="10"/>
        <rFont val="Arial"/>
        <family val="2"/>
        <charset val="204"/>
      </rPr>
      <t>3</t>
    </r>
  </si>
  <si>
    <t>Ущільнення дна дна траншеї215
Ущільнення площинними трамбівками вагою більшою за 150 кг. до коефіцієнту ущільнення основи грунту 0,98 до досягненні щільності сухого грунту 1,65 г/см3.</t>
  </si>
  <si>
    <t>Загальна площа ущільнення становить - 215м2</t>
  </si>
  <si>
    <t xml:space="preserve">Влаштування пішаної, або звідсіву основи 150 мм з трамбуванням. В розцінку включено перевезення  по будівельному майданчику.                                                  </t>
  </si>
  <si>
    <t>Виїмка грунту - 580м3 
Переміщення по майданчику.</t>
  </si>
  <si>
    <t>Влаштування оголовків (влаштування опалубки, арматурні сітки та каркаси, бетонування)</t>
  </si>
  <si>
    <t>4.2</t>
  </si>
  <si>
    <t>4.3</t>
  </si>
  <si>
    <t>4.4</t>
  </si>
  <si>
    <t>4.5</t>
  </si>
  <si>
    <t>4.6</t>
  </si>
  <si>
    <t>5</t>
  </si>
  <si>
    <t>5.1</t>
  </si>
  <si>
    <t>5.2</t>
  </si>
  <si>
    <t>5.3</t>
  </si>
  <si>
    <t>Перенесення міліоративної канави</t>
  </si>
  <si>
    <t>Розвезення по майданчику та монтаж трубопроводу фальцевого з інтегрованим ущільнювачем, монтаж футлярів</t>
  </si>
  <si>
    <t>Abig Tir-800х1000 -196 мп
футляри ПЕ 100 Ø110 -20мп</t>
  </si>
  <si>
    <t>4.7</t>
  </si>
  <si>
    <t>на 4 місяцІ (оплата згідно договору)</t>
  </si>
  <si>
    <t>Монтаж з/б колодязів (земляні роботи, монтаж ком, пробивання отворів, зачеканювання, гідроізоляція)</t>
  </si>
  <si>
    <t>з/б колодязь (комплект +люк +драбина) Ø1,5м h=2,3;3,15м -2шт
пісок -1,5м3</t>
  </si>
  <si>
    <t>Термін виконання 120 календарних днів від моменту оплати авансу</t>
  </si>
  <si>
    <t>Назва учасника (включаючи організаційно-правову форму)</t>
  </si>
  <si>
    <t>Код ЄДРПОУ</t>
  </si>
  <si>
    <t>Iндивiдуальний податковий номер / номер ДРФО</t>
  </si>
  <si>
    <t>Юридична адреса</t>
  </si>
  <si>
    <t>Фактична адреса</t>
  </si>
  <si>
    <t>Банківські реквізити</t>
  </si>
  <si>
    <t>ПІБ та назва посади керівника</t>
  </si>
  <si>
    <t>Номер телефону контактної особи</t>
  </si>
  <si>
    <t>поля для заповнення Учасником тендеру</t>
  </si>
  <si>
    <r>
      <t>Геодезичне знімання будівельного майданчику (</t>
    </r>
    <r>
      <rPr>
        <b/>
        <u/>
        <sz val="10"/>
        <rFont val="Arial Cyr"/>
        <charset val="204"/>
      </rPr>
      <t>перед зняттям родючого шару грунту</t>
    </r>
    <r>
      <rPr>
        <sz val="10"/>
        <rFont val="Arial Cyr"/>
        <charset val="204"/>
      </rPr>
      <t>)</t>
    </r>
  </si>
  <si>
    <r>
      <t xml:space="preserve">Влаштування тимчасової технічної свердловини (для потреб будівництва) або привозна вода. Очистка води з технічної свердловини для використання керхера - відповідальність </t>
    </r>
    <r>
      <rPr>
        <b/>
        <sz val="10"/>
        <color theme="1"/>
        <rFont val="Calibri"/>
        <family val="2"/>
        <charset val="204"/>
        <scheme val="minor"/>
      </rPr>
      <t>Підрядника</t>
    </r>
  </si>
  <si>
    <r>
      <t>4міс*8люд*22 =</t>
    </r>
    <r>
      <rPr>
        <b/>
        <sz val="10"/>
        <rFont val="Arial Cyr"/>
        <charset val="204"/>
      </rPr>
      <t>352 люд.дні</t>
    </r>
  </si>
  <si>
    <r>
      <rPr>
        <b/>
        <u/>
        <sz val="10"/>
        <rFont val="Arial Cyr"/>
        <charset val="204"/>
      </rPr>
      <t>Розробка грунту.</t>
    </r>
    <r>
      <rPr>
        <sz val="10"/>
        <rFont val="Arial Cyr"/>
        <charset val="204"/>
      </rPr>
      <t xml:space="preserve"> Зняття родючого грунту Нсер=0,55 м</t>
    </r>
    <r>
      <rPr>
        <b/>
        <u/>
        <sz val="10"/>
        <rFont val="Arial Cyr"/>
        <charset val="204"/>
      </rPr>
      <t xml:space="preserve"> в межах</t>
    </r>
    <r>
      <rPr>
        <sz val="10"/>
        <rFont val="Arial Cyr"/>
        <charset val="204"/>
      </rPr>
      <t xml:space="preserve"> земельної ділянки, що проектується під забудову. Зняття, завантаження для перевезення та подальшого складування на будівельному майданчику.</t>
    </r>
  </si>
  <si>
    <r>
      <t xml:space="preserve">Зняття родючого грунту в межах ділянки, що проектується під забудову
</t>
    </r>
    <r>
      <rPr>
        <b/>
        <sz val="10"/>
        <rFont val="Arial Cyr"/>
        <charset val="204"/>
      </rPr>
      <t xml:space="preserve">S=12510 м2, </t>
    </r>
    <r>
      <rPr>
        <b/>
        <sz val="10"/>
        <color rgb="FFFF0000"/>
        <rFont val="Arial Cyr"/>
        <charset val="204"/>
      </rPr>
      <t>V=6881 м3</t>
    </r>
    <r>
      <rPr>
        <sz val="10"/>
        <rFont val="Arial Cyr"/>
        <charset val="204"/>
      </rPr>
      <t xml:space="preserve">
(складування на буд. майданчику) </t>
    </r>
    <r>
      <rPr>
        <b/>
        <sz val="10"/>
        <color indexed="10"/>
        <rFont val="Arial Cyr"/>
        <charset val="204"/>
      </rPr>
      <t xml:space="preserve">  </t>
    </r>
    <r>
      <rPr>
        <sz val="10"/>
        <rFont val="Arial Cyr"/>
        <charset val="204"/>
      </rPr>
      <t xml:space="preserve">                       </t>
    </r>
  </si>
  <si>
    <r>
      <rPr>
        <b/>
        <u/>
        <sz val="10"/>
        <rFont val="Arial Cyr"/>
        <charset val="204"/>
      </rPr>
      <t>Розробка грунту.</t>
    </r>
    <r>
      <rPr>
        <sz val="10"/>
        <rFont val="Arial Cyr"/>
        <charset val="204"/>
      </rPr>
      <t xml:space="preserve"> Зняття родючого грунту Нсер=0,55 м</t>
    </r>
    <r>
      <rPr>
        <b/>
        <u/>
        <sz val="10"/>
        <rFont val="Arial Cyr"/>
        <charset val="204"/>
      </rPr>
      <t xml:space="preserve"> в межах</t>
    </r>
    <r>
      <rPr>
        <sz val="10"/>
        <rFont val="Arial Cyr"/>
        <charset val="204"/>
      </rPr>
      <t xml:space="preserve"> земельної ділянки смуг розгону і сповільнення, що проектуються. Зняття, завантаження для перевезення та подальшого складування на будівельному майданчику.</t>
    </r>
  </si>
  <si>
    <r>
      <t xml:space="preserve">Зняття родючого грунту  в межах земельної ділянки смуг розгону і сповільнення, що проектуються 
</t>
    </r>
    <r>
      <rPr>
        <b/>
        <sz val="10"/>
        <rFont val="Arial Cyr"/>
        <charset val="204"/>
      </rPr>
      <t>S=4560 м2,</t>
    </r>
    <r>
      <rPr>
        <b/>
        <sz val="10"/>
        <color rgb="FFFF0000"/>
        <rFont val="Arial Cyr"/>
        <charset val="204"/>
      </rPr>
      <t xml:space="preserve"> V=2508 м3</t>
    </r>
    <r>
      <rPr>
        <sz val="10"/>
        <rFont val="Arial Cyr"/>
        <charset val="204"/>
      </rPr>
      <t xml:space="preserve">
(складування на буд. майданчику) </t>
    </r>
    <r>
      <rPr>
        <b/>
        <sz val="10"/>
        <color indexed="10"/>
        <rFont val="Arial Cyr"/>
        <charset val="204"/>
      </rPr>
      <t xml:space="preserve">  </t>
    </r>
    <r>
      <rPr>
        <sz val="10"/>
        <rFont val="Arial Cyr"/>
        <charset val="204"/>
      </rPr>
      <t xml:space="preserve">                       </t>
    </r>
  </si>
  <si>
    <r>
      <t xml:space="preserve">Ущільнення дна котловану важкими котками 16т </t>
    </r>
    <r>
      <rPr>
        <b/>
        <u/>
        <sz val="10"/>
        <rFont val="Arial Cyr"/>
        <charset val="204"/>
      </rPr>
      <t>перед влаштуванням насипу</t>
    </r>
    <r>
      <rPr>
        <sz val="10"/>
        <rFont val="Arial Cyr"/>
        <charset val="204"/>
      </rPr>
      <t>. На площу 12510м2</t>
    </r>
  </si>
  <si>
    <r>
      <t xml:space="preserve">Ущільнення дна котловану важкими котками 16т </t>
    </r>
    <r>
      <rPr>
        <b/>
        <u/>
        <sz val="10"/>
        <rFont val="Arial Cyr"/>
        <charset val="204"/>
      </rPr>
      <t>перед влаштуванням насипу</t>
    </r>
    <r>
      <rPr>
        <sz val="10"/>
        <rFont val="Arial Cyr"/>
        <charset val="204"/>
      </rPr>
      <t>. На площу 4560м2</t>
    </r>
  </si>
  <si>
    <r>
      <t>Геодезичне знімання будівельного майданчика (</t>
    </r>
    <r>
      <rPr>
        <b/>
        <u/>
        <sz val="10"/>
        <rFont val="Arial Cyr"/>
        <charset val="204"/>
      </rPr>
      <t>перед початком підсипки території</t>
    </r>
    <r>
      <rPr>
        <sz val="10"/>
        <rFont val="Arial Cyr"/>
        <charset val="204"/>
      </rPr>
      <t>). Знімання виконується по ущільненому дну котловану.</t>
    </r>
  </si>
  <si>
    <r>
      <rPr>
        <b/>
        <u/>
        <sz val="10"/>
        <rFont val="Arial Cyr"/>
        <charset val="204"/>
      </rPr>
      <t>Влаштування насипу в межах земельної ділянки, що проектується під забудову.</t>
    </r>
    <r>
      <rPr>
        <sz val="10"/>
        <rFont val="Arial Cyr"/>
        <charset val="204"/>
      </rPr>
      <t xml:space="preserve"> Влаштування насипу з пошаровим трамбуванням території </t>
    </r>
    <r>
      <rPr>
        <b/>
        <sz val="10"/>
        <rFont val="Arial Cyr"/>
        <charset val="204"/>
      </rPr>
      <t>8-10т</t>
    </r>
    <r>
      <rPr>
        <sz val="10"/>
        <rFont val="Arial Cyr"/>
        <charset val="204"/>
      </rPr>
      <t>. Досипка до відмітки дна корита по території. В розцінку включено перевезення  по будівельному майданчику, ущільнення та перевезення нового грунту, коефіцієнт розпушення грунту.</t>
    </r>
  </si>
  <si>
    <r>
      <t xml:space="preserve">Об'єм насипу в межах земельної ділянки, що проектується під забудову. 
В розцінку матеріалу включено:
коефіцієнт ущільнення </t>
    </r>
    <r>
      <rPr>
        <b/>
        <u/>
        <sz val="10"/>
        <rFont val="Arial Cyr"/>
        <charset val="204"/>
      </rPr>
      <t>нового грунту - супіску з включенням крупнозернистого піску не менше 70%,
Коеф. відносного ущільнення грунту - 1,08-1,10.
Коеф. ущільнення земляного полотна - 0.95</t>
    </r>
    <r>
      <rPr>
        <sz val="10"/>
        <color theme="1"/>
        <rFont val="Calibri"/>
        <family val="2"/>
        <charset val="204"/>
        <scheme val="minor"/>
      </rPr>
      <t xml:space="preserve">
(обєм врахований в ущільненому стані)
</t>
    </r>
    <r>
      <rPr>
        <b/>
        <sz val="10"/>
        <color theme="1"/>
        <rFont val="Calibri"/>
        <family val="2"/>
        <charset val="204"/>
        <scheme val="minor"/>
      </rPr>
      <t xml:space="preserve">S=12510 м2, </t>
    </r>
    <r>
      <rPr>
        <b/>
        <sz val="10"/>
        <color rgb="FFFF0000"/>
        <rFont val="Calibri"/>
        <family val="2"/>
        <charset val="204"/>
        <scheme val="minor"/>
      </rPr>
      <t>Нсер=2,62 м, V=32776м3.</t>
    </r>
  </si>
  <si>
    <r>
      <rPr>
        <b/>
        <u/>
        <sz val="10"/>
        <rFont val="Arial Cyr"/>
        <charset val="204"/>
      </rPr>
      <t>Влаштування насипу в межах земельної ділянки смуг розгону і сповільнення, що проектуються.</t>
    </r>
    <r>
      <rPr>
        <sz val="10"/>
        <rFont val="Arial Cyr"/>
        <charset val="204"/>
      </rPr>
      <t xml:space="preserve"> Влаштування насипу з пошаровим трамбуванням території </t>
    </r>
    <r>
      <rPr>
        <b/>
        <sz val="10"/>
        <rFont val="Arial Cyr"/>
        <charset val="204"/>
      </rPr>
      <t>8-10т</t>
    </r>
    <r>
      <rPr>
        <sz val="10"/>
        <rFont val="Arial Cyr"/>
        <charset val="204"/>
      </rPr>
      <t>. Досипка до відмітки дна корита по території. В розцінку включено перевезення  по будівельному майданчику, ущільнення та перевезення нового грунту, коефіцієнт розпушення грунту.</t>
    </r>
  </si>
  <si>
    <r>
      <t xml:space="preserve">Об'єм насипу в межах земельної ділянки смуг розгону і сповільнення, що проектуються. 
В розцінку матеріалу включено:
коефіцієнт ущільнення </t>
    </r>
    <r>
      <rPr>
        <b/>
        <u/>
        <sz val="10"/>
        <rFont val="Arial Cyr"/>
        <charset val="204"/>
      </rPr>
      <t>нового грунту - супіску з включенням крупнозернистого піску не менше 70%,
Коеф. відносного ущільнення грунту - 1,08-1,10.
Коеф. ущільнення земляного полотна - 0.95</t>
    </r>
    <r>
      <rPr>
        <sz val="10"/>
        <color theme="1"/>
        <rFont val="Calibri"/>
        <family val="2"/>
        <charset val="204"/>
        <scheme val="minor"/>
      </rPr>
      <t xml:space="preserve">
(обєм врахований в ущільненому стані)
</t>
    </r>
    <r>
      <rPr>
        <b/>
        <sz val="10"/>
        <color theme="1"/>
        <rFont val="Calibri"/>
        <family val="2"/>
        <charset val="204"/>
        <scheme val="minor"/>
      </rPr>
      <t>S=4560 м2,</t>
    </r>
    <r>
      <rPr>
        <b/>
        <sz val="10"/>
        <color rgb="FFFF0000"/>
        <rFont val="Calibri"/>
        <family val="2"/>
        <charset val="204"/>
        <scheme val="minor"/>
      </rPr>
      <t xml:space="preserve"> Нсер=2,62м, V=11947м3</t>
    </r>
    <r>
      <rPr>
        <b/>
        <sz val="10"/>
        <color theme="1"/>
        <rFont val="Calibri"/>
        <family val="2"/>
        <charset val="204"/>
        <scheme val="minor"/>
      </rPr>
      <t>.</t>
    </r>
  </si>
  <si>
    <r>
      <rPr>
        <b/>
        <u/>
        <sz val="10"/>
        <rFont val="Arial Cyr"/>
        <charset val="204"/>
      </rPr>
      <t>Влаштування насипу - відкосів.</t>
    </r>
    <r>
      <rPr>
        <sz val="10"/>
        <rFont val="Arial Cyr"/>
        <charset val="204"/>
      </rPr>
      <t xml:space="preserve"> Влаштування насипу з пошаровим трамбуванням території. Досипка до відмітки дна корита по території. Формування відкосів. В розцінку включено перевезення  по будівельному майданчику, ущільнення та перевезення нового грунту, коефіцієнт розпушення грунту.</t>
    </r>
  </si>
  <si>
    <r>
      <t xml:space="preserve">Об'єм насипу на формування відкосів. 
В розцінку матеріалу включено:
коефіцієнт ущільнення </t>
    </r>
    <r>
      <rPr>
        <b/>
        <u/>
        <sz val="10"/>
        <rFont val="Arial Cyr"/>
        <charset val="204"/>
      </rPr>
      <t>нового грунту - супіску з включенням крупнозернистого піску не менше 70%,
Коеф. відносного ущільнення грунту - 1,08-1,10,
Коеф. ущільнення земляного полотна - 0,95</t>
    </r>
    <r>
      <rPr>
        <sz val="10"/>
        <color theme="1"/>
        <rFont val="Calibri"/>
        <family val="2"/>
        <charset val="204"/>
        <scheme val="minor"/>
      </rPr>
      <t xml:space="preserve">
(обєм врахований в ущільненому стані) </t>
    </r>
  </si>
  <si>
    <r>
      <t>Геодезичне знімання будівельного майданчика (</t>
    </r>
    <r>
      <rPr>
        <b/>
        <u/>
        <sz val="10"/>
        <rFont val="Arial Cyr"/>
        <charset val="204"/>
      </rPr>
      <t>після підсипки території</t>
    </r>
    <r>
      <rPr>
        <sz val="10"/>
        <rFont val="Arial Cyr"/>
        <charset val="204"/>
      </rPr>
      <t>). Знімання виконується по ущільненому дну котловану.</t>
    </r>
  </si>
  <si>
    <r>
      <t xml:space="preserve">Об'єм грунту під вивезення - 5889,0м3 +коеф. розпуення 1,25
</t>
    </r>
    <r>
      <rPr>
        <sz val="10"/>
        <color rgb="FFFF0000"/>
        <rFont val="Verdana"/>
        <family val="2"/>
        <charset val="204"/>
      </rPr>
      <t>(залишок грунту для озеленення складваного на майданчику - 3500,0м3)</t>
    </r>
  </si>
  <si>
    <r>
      <t>м</t>
    </r>
    <r>
      <rPr>
        <vertAlign val="superscript"/>
        <sz val="10"/>
        <rFont val="Verdana"/>
        <family val="2"/>
        <charset val="204"/>
      </rPr>
      <t>3</t>
    </r>
  </si>
  <si>
    <r>
      <t xml:space="preserve">Виємка грунту </t>
    </r>
    <r>
      <rPr>
        <sz val="10"/>
        <rFont val="Arial Cyr"/>
        <family val="2"/>
        <charset val="204"/>
      </rPr>
      <t xml:space="preserve">механізована до дна траншеї, </t>
    </r>
  </si>
  <si>
    <r>
      <t>м</t>
    </r>
    <r>
      <rPr>
        <vertAlign val="superscript"/>
        <sz val="10"/>
        <rFont val="Times New Roman"/>
        <family val="1"/>
        <charset val="204"/>
      </rPr>
      <t>2</t>
    </r>
  </si>
  <si>
    <r>
      <t>Об'єм основи в ущільненому стані - 33м3
ущільнення  до досягненні щільності сухого грунту 1,6т/м3.</t>
    </r>
    <r>
      <rPr>
        <b/>
        <sz val="10"/>
        <color indexed="10"/>
        <rFont val="Verdana"/>
        <family val="2"/>
        <charset val="204"/>
      </rPr>
      <t xml:space="preserve"> </t>
    </r>
  </si>
  <si>
    <r>
      <t xml:space="preserve">Бетон С25/30 - </t>
    </r>
    <r>
      <rPr>
        <b/>
        <sz val="10"/>
        <rFont val="Arial Cyr"/>
        <charset val="204"/>
      </rPr>
      <t>1,0*2м3</t>
    </r>
    <r>
      <rPr>
        <sz val="10"/>
        <rFont val="Arial Cyr"/>
        <charset val="204"/>
      </rPr>
      <t xml:space="preserve">;
</t>
    </r>
    <r>
      <rPr>
        <u/>
        <sz val="10"/>
        <rFont val="Arial Cyr"/>
        <charset val="204"/>
      </rPr>
      <t>Металоємність - 100 кг</t>
    </r>
    <r>
      <rPr>
        <sz val="10"/>
        <rFont val="Arial Cyr"/>
        <charset val="204"/>
      </rPr>
      <t xml:space="preserve">
Вартість опалубки, метизів, вязального дроту, всіх інших розхідників включено в розцінку. </t>
    </r>
  </si>
  <si>
    <r>
      <t xml:space="preserve">Роботи нульового циклу (обернена засипка вийнятим грунтом та </t>
    </r>
    <r>
      <rPr>
        <b/>
        <i/>
        <sz val="10"/>
        <rFont val="Arial Cyr"/>
        <family val="2"/>
        <charset val="204"/>
      </rPr>
      <t>новим піском</t>
    </r>
    <r>
      <rPr>
        <sz val="10"/>
        <rFont val="Arial Cyr"/>
        <family val="2"/>
        <charset val="204"/>
      </rPr>
      <t>) з пошаровим трамбуванням кожні 15-20см.</t>
    </r>
  </si>
  <si>
    <r>
      <t xml:space="preserve">Загальний об'єм засипки в ущільненому стані - </t>
    </r>
    <r>
      <rPr>
        <b/>
        <sz val="10"/>
        <rFont val="Arial Cyr"/>
        <charset val="204"/>
      </rPr>
      <t>390 м3</t>
    </r>
    <r>
      <rPr>
        <sz val="10"/>
        <rFont val="Arial Cyr"/>
        <charset val="204"/>
      </rPr>
      <t>.
в т.ч.новий пісок 60 м3</t>
    </r>
  </si>
  <si>
    <r>
      <t xml:space="preserve">    1. Розцінки виконання робіт в договірній ціні є кінцевими, включають в себе </t>
    </r>
    <r>
      <rPr>
        <b/>
        <i/>
        <sz val="10"/>
        <rFont val="Arial Cyr"/>
        <charset val="204"/>
      </rPr>
      <t>всі можливі затрати</t>
    </r>
    <r>
      <rPr>
        <i/>
        <sz val="10"/>
        <rFont val="Arial Cyr"/>
        <charset val="204"/>
      </rPr>
      <t>, в т.ч. заробітну плату працівників, експлуатацію машин та механізмів, матеріали, загальновиробничі, адміністративні витрати, прибуток, інші витрати, податки і т. ін.:
    2. Тимчасові будівлі і споруди розцінюються окремо, закладаються в П.1 розрахунку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</si>
</sst>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г_р_н_._-;\-* #,##0.00\ _г_р_н_._-;_-* &quot;-&quot;??\ _г_р_н_._-;_-@_-"/>
    <numFmt numFmtId="165" formatCode="#\ ##0"/>
    <numFmt numFmtId="166" formatCode="#,##0.0"/>
  </numFmts>
  <fonts count="6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8"/>
      <color indexed="10"/>
      <name val="Arial Cyr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sz val="9"/>
      <color indexed="9"/>
      <name val="Arial Cyr"/>
      <charset val="204"/>
    </font>
    <font>
      <sz val="10"/>
      <name val="Arial Cyr"/>
      <family val="2"/>
      <charset val="204"/>
    </font>
    <font>
      <b/>
      <u/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b/>
      <i/>
      <sz val="10"/>
      <color theme="0"/>
      <name val="Arial Cyr"/>
      <charset val="204"/>
    </font>
    <font>
      <b/>
      <sz val="10"/>
      <color rgb="FFFF0000"/>
      <name val="Arial Cyr"/>
      <charset val="204"/>
    </font>
    <font>
      <i/>
      <sz val="10"/>
      <name val="Arial Cyr"/>
      <charset val="204"/>
    </font>
    <font>
      <u/>
      <sz val="10"/>
      <color theme="11"/>
      <name val="Arial Cyr"/>
      <charset val="204"/>
    </font>
    <font>
      <i/>
      <sz val="10"/>
      <color rgb="FFFF0000"/>
      <name val="Arial Cyr"/>
      <charset val="204"/>
    </font>
    <font>
      <sz val="10"/>
      <color indexed="8"/>
      <name val="Verdana"/>
      <family val="2"/>
      <charset val="204"/>
    </font>
    <font>
      <b/>
      <sz val="10"/>
      <name val="Verdana"/>
      <family val="2"/>
      <charset val="204"/>
    </font>
    <font>
      <b/>
      <i/>
      <sz val="12"/>
      <name val="Arial Cyr"/>
      <charset val="204"/>
    </font>
    <font>
      <sz val="9"/>
      <color theme="0"/>
      <name val="Arial Cyr"/>
      <charset val="204"/>
    </font>
    <font>
      <sz val="10"/>
      <name val="Verdana"/>
      <family val="2"/>
      <charset val="204"/>
    </font>
    <font>
      <sz val="10"/>
      <color rgb="FF000000"/>
      <name val="Calibri"/>
      <family val="2"/>
      <charset val="204"/>
      <scheme val="minor"/>
    </font>
    <font>
      <vertAlign val="superscript"/>
      <sz val="10"/>
      <name val="Arial"/>
      <family val="2"/>
      <charset val="204"/>
    </font>
    <font>
      <b/>
      <sz val="9"/>
      <name val="Arial Cyr"/>
      <charset val="204"/>
    </font>
    <font>
      <sz val="9"/>
      <color indexed="8"/>
      <name val="Verdana"/>
      <family val="2"/>
      <charset val="204"/>
    </font>
    <font>
      <b/>
      <sz val="9"/>
      <name val="Verdana"/>
      <family val="2"/>
      <charset val="204"/>
    </font>
    <font>
      <sz val="9"/>
      <name val="Verdana"/>
      <family val="2"/>
      <charset val="204"/>
    </font>
    <font>
      <i/>
      <sz val="9"/>
      <name val="Arial Cyr"/>
      <charset val="204"/>
    </font>
    <font>
      <b/>
      <i/>
      <sz val="9"/>
      <name val="Arial Cyr"/>
      <charset val="204"/>
    </font>
    <font>
      <i/>
      <sz val="9"/>
      <color rgb="FFFF0000"/>
      <name val="Arial Cyr"/>
      <charset val="204"/>
    </font>
    <font>
      <i/>
      <sz val="9"/>
      <color indexed="13"/>
      <name val="Verdana"/>
      <family val="2"/>
      <charset val="204"/>
    </font>
    <font>
      <b/>
      <i/>
      <sz val="9"/>
      <color indexed="8"/>
      <name val="Verdana"/>
      <family val="2"/>
      <charset val="204"/>
    </font>
    <font>
      <b/>
      <i/>
      <sz val="9"/>
      <color indexed="13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9"/>
      <color theme="0"/>
      <name val="Arial Cyr"/>
      <charset val="204"/>
    </font>
    <font>
      <sz val="12"/>
      <name val="Verdana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0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0"/>
      <color theme="3" tint="-0.249977111117893"/>
      <name val="Arial Cyr"/>
      <family val="2"/>
      <charset val="204"/>
    </font>
    <font>
      <sz val="10"/>
      <color indexed="50"/>
      <name val="Arial Cyr"/>
      <charset val="204"/>
    </font>
    <font>
      <b/>
      <sz val="10"/>
      <color indexed="10"/>
      <name val="Arial Cyr"/>
      <charset val="204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Verdana"/>
      <family val="2"/>
      <charset val="204"/>
    </font>
    <font>
      <sz val="10"/>
      <name val="Verdana"/>
      <family val="2"/>
    </font>
    <font>
      <vertAlign val="superscript"/>
      <sz val="10"/>
      <name val="Verdana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color indexed="10"/>
      <name val="Verdana"/>
      <family val="2"/>
      <charset val="204"/>
    </font>
    <font>
      <u/>
      <sz val="10"/>
      <name val="Arial Cyr"/>
      <charset val="204"/>
    </font>
    <font>
      <b/>
      <i/>
      <sz val="10"/>
      <name val="Arial Cyr"/>
      <family val="2"/>
      <charset val="204"/>
    </font>
    <font>
      <i/>
      <sz val="10"/>
      <color indexed="9"/>
      <name val="Arial Cyr"/>
      <charset val="204"/>
    </font>
    <font>
      <i/>
      <sz val="10"/>
      <color theme="0"/>
      <name val="Arial Cyr"/>
      <charset val="204"/>
    </font>
    <font>
      <b/>
      <i/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1">
    <xf numFmtId="0" fontId="0" fillId="0" borderId="0"/>
    <xf numFmtId="0" fontId="15" fillId="0" borderId="0"/>
    <xf numFmtId="0" fontId="13" fillId="0" borderId="0"/>
    <xf numFmtId="0" fontId="15" fillId="0" borderId="0"/>
    <xf numFmtId="0" fontId="17" fillId="0" borderId="0">
      <alignment horizontal="left"/>
    </xf>
    <xf numFmtId="0" fontId="18" fillId="0" borderId="0"/>
    <xf numFmtId="0" fontId="19" fillId="0" borderId="0"/>
    <xf numFmtId="0" fontId="9" fillId="0" borderId="0"/>
    <xf numFmtId="0" fontId="15" fillId="0" borderId="0"/>
    <xf numFmtId="164" fontId="9" fillId="0" borderId="0" applyFont="0" applyFill="0" applyBorder="0" applyAlignment="0" applyProtection="0"/>
    <xf numFmtId="0" fontId="15" fillId="0" borderId="0"/>
    <xf numFmtId="0" fontId="15" fillId="0" borderId="0"/>
    <xf numFmtId="0" fontId="13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7" fillId="0" borderId="0">
      <alignment horizontal="left"/>
    </xf>
    <xf numFmtId="0" fontId="1" fillId="0" borderId="0"/>
    <xf numFmtId="0" fontId="15" fillId="0" borderId="0"/>
  </cellStyleXfs>
  <cellXfs count="197">
    <xf numFmtId="0" fontId="0" fillId="0" borderId="0" xfId="0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49" fontId="8" fillId="4" borderId="11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vertical="center"/>
    </xf>
    <xf numFmtId="0" fontId="29" fillId="0" borderId="15" xfId="0" applyFont="1" applyBorder="1" applyAlignment="1">
      <alignment vertical="center"/>
    </xf>
    <xf numFmtId="0" fontId="29" fillId="0" borderId="0" xfId="0" applyFont="1" applyAlignment="1">
      <alignment vertical="center"/>
    </xf>
    <xf numFmtId="49" fontId="29" fillId="0" borderId="12" xfId="0" applyNumberFormat="1" applyFont="1" applyBorder="1" applyAlignment="1">
      <alignment horizontal="center" vertical="center" shrinkToFit="1"/>
    </xf>
    <xf numFmtId="0" fontId="29" fillId="0" borderId="14" xfId="0" applyFont="1" applyBorder="1" applyAlignment="1">
      <alignment horizontal="center" vertical="center" shrinkToFit="1"/>
    </xf>
    <xf numFmtId="0" fontId="30" fillId="0" borderId="0" xfId="0" applyFont="1"/>
    <xf numFmtId="0" fontId="0" fillId="0" borderId="0" xfId="0" applyAlignment="1">
      <alignment wrapText="1"/>
    </xf>
    <xf numFmtId="0" fontId="29" fillId="0" borderId="1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49" fontId="25" fillId="3" borderId="16" xfId="0" applyNumberFormat="1" applyFont="1" applyFill="1" applyBorder="1" applyAlignment="1">
      <alignment vertical="center" wrapText="1"/>
    </xf>
    <xf numFmtId="49" fontId="25" fillId="3" borderId="16" xfId="0" applyNumberFormat="1" applyFont="1" applyFill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center" vertical="center" wrapText="1"/>
    </xf>
    <xf numFmtId="1" fontId="29" fillId="0" borderId="0" xfId="0" applyNumberFormat="1" applyFont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>
      <alignment vertical="center"/>
    </xf>
    <xf numFmtId="0" fontId="32" fillId="0" borderId="0" xfId="0" applyFont="1" applyAlignment="1" applyProtection="1">
      <alignment vertical="center" wrapText="1"/>
      <protection locked="0"/>
    </xf>
    <xf numFmtId="3" fontId="5" fillId="0" borderId="0" xfId="0" applyNumberFormat="1" applyFont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49" fontId="36" fillId="0" borderId="0" xfId="0" applyNumberFormat="1" applyFont="1" applyAlignment="1">
      <alignment vertical="center"/>
    </xf>
    <xf numFmtId="0" fontId="38" fillId="0" borderId="0" xfId="0" applyFont="1" applyAlignment="1">
      <alignment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165" fontId="41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vertical="center"/>
    </xf>
    <xf numFmtId="49" fontId="34" fillId="5" borderId="10" xfId="0" applyNumberFormat="1" applyFont="1" applyFill="1" applyBorder="1" applyAlignment="1">
      <alignment horizontal="center" vertical="center"/>
    </xf>
    <xf numFmtId="0" fontId="5" fillId="0" borderId="0" xfId="0" applyFont="1"/>
    <xf numFmtId="49" fontId="33" fillId="0" borderId="0" xfId="0" applyNumberFormat="1" applyFont="1" applyAlignment="1">
      <alignment vertical="center" wrapText="1"/>
    </xf>
    <xf numFmtId="0" fontId="42" fillId="5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" fontId="42" fillId="5" borderId="10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3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3" fontId="5" fillId="0" borderId="0" xfId="0" applyNumberFormat="1" applyFont="1"/>
    <xf numFmtId="49" fontId="44" fillId="0" borderId="0" xfId="0" applyNumberFormat="1" applyFont="1" applyAlignment="1">
      <alignment vertical="center"/>
    </xf>
    <xf numFmtId="0" fontId="25" fillId="0" borderId="0" xfId="20" applyFont="1" applyAlignment="1">
      <alignment vertical="center" wrapText="1"/>
    </xf>
    <xf numFmtId="0" fontId="35" fillId="0" borderId="0" xfId="0" applyFont="1" applyAlignment="1">
      <alignment vertical="center"/>
    </xf>
    <xf numFmtId="0" fontId="29" fillId="3" borderId="0" xfId="0" applyFont="1" applyFill="1" applyAlignment="1">
      <alignment horizontal="left" vertical="center"/>
    </xf>
    <xf numFmtId="0" fontId="29" fillId="0" borderId="0" xfId="0" applyFont="1" applyAlignment="1">
      <alignment wrapText="1"/>
    </xf>
    <xf numFmtId="0" fontId="46" fillId="0" borderId="0" xfId="0" applyFont="1" applyAlignment="1">
      <alignment wrapText="1"/>
    </xf>
    <xf numFmtId="0" fontId="46" fillId="0" borderId="0" xfId="0" applyFont="1"/>
    <xf numFmtId="0" fontId="45" fillId="0" borderId="0" xfId="0" applyFont="1"/>
    <xf numFmtId="0" fontId="47" fillId="0" borderId="0" xfId="0" applyFont="1" applyAlignment="1">
      <alignment horizontal="right" vertical="center" wrapText="1"/>
    </xf>
    <xf numFmtId="0" fontId="45" fillId="5" borderId="10" xfId="0" applyFont="1" applyFill="1" applyBorder="1" applyAlignment="1">
      <alignment wrapText="1"/>
    </xf>
    <xf numFmtId="0" fontId="45" fillId="0" borderId="0" xfId="0" applyFont="1" applyAlignment="1">
      <alignment vertical="center"/>
    </xf>
    <xf numFmtId="0" fontId="45" fillId="3" borderId="19" xfId="0" applyFont="1" applyFill="1" applyBorder="1"/>
    <xf numFmtId="3" fontId="8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/>
    </xf>
    <xf numFmtId="49" fontId="0" fillId="0" borderId="11" xfId="0" applyNumberFormat="1" applyBorder="1" applyAlignment="1">
      <alignment horizontal="center" vertical="center"/>
    </xf>
    <xf numFmtId="0" fontId="0" fillId="0" borderId="10" xfId="0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3" fontId="0" fillId="0" borderId="3" xfId="0" applyNumberFormat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>
      <alignment vertical="center" wrapText="1"/>
    </xf>
    <xf numFmtId="3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 wrapText="1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vertical="center"/>
      <protection locked="0"/>
    </xf>
    <xf numFmtId="0" fontId="49" fillId="0" borderId="10" xfId="19" applyFont="1" applyBorder="1" applyAlignment="1" applyProtection="1">
      <alignment horizontal="left" vertical="center" wrapText="1"/>
      <protection locked="0"/>
    </xf>
    <xf numFmtId="0" fontId="49" fillId="0" borderId="10" xfId="19" applyFont="1" applyBorder="1" applyAlignment="1" applyProtection="1">
      <alignment horizontal="center" vertical="center" wrapText="1"/>
      <protection locked="0"/>
    </xf>
    <xf numFmtId="3" fontId="49" fillId="0" borderId="10" xfId="19" applyNumberFormat="1" applyFont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left" vertical="center" wrapText="1"/>
      <protection locked="0"/>
    </xf>
    <xf numFmtId="0" fontId="51" fillId="0" borderId="10" xfId="0" applyFont="1" applyBorder="1" applyAlignment="1" applyProtection="1">
      <alignment vertical="center" wrapText="1"/>
      <protection locked="0"/>
    </xf>
    <xf numFmtId="0" fontId="0" fillId="0" borderId="10" xfId="0" applyBorder="1" applyAlignment="1">
      <alignment horizontal="left" vertical="center" wrapText="1"/>
    </xf>
    <xf numFmtId="3" fontId="52" fillId="0" borderId="1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3" fontId="0" fillId="0" borderId="10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3" fontId="53" fillId="0" borderId="3" xfId="0" applyNumberFormat="1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 applyProtection="1">
      <alignment vertical="center" wrapText="1"/>
      <protection locked="0"/>
    </xf>
    <xf numFmtId="0" fontId="49" fillId="3" borderId="10" xfId="19" applyFont="1" applyFill="1" applyBorder="1" applyAlignment="1" applyProtection="1">
      <alignment horizontal="left" vertical="center" wrapText="1"/>
      <protection locked="0"/>
    </xf>
    <xf numFmtId="4" fontId="26" fillId="0" borderId="14" xfId="0" applyNumberFormat="1" applyFont="1" applyBorder="1" applyAlignment="1">
      <alignment horizontal="center" vertical="center" shrinkToFit="1"/>
    </xf>
    <xf numFmtId="3" fontId="29" fillId="0" borderId="14" xfId="0" applyNumberFormat="1" applyFont="1" applyBorder="1" applyAlignment="1">
      <alignment vertical="center" shrinkToFit="1"/>
    </xf>
    <xf numFmtId="3" fontId="29" fillId="0" borderId="13" xfId="0" applyNumberFormat="1" applyFont="1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top" wrapText="1"/>
    </xf>
    <xf numFmtId="0" fontId="57" fillId="3" borderId="10" xfId="0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center" vertical="center" shrinkToFit="1"/>
    </xf>
    <xf numFmtId="3" fontId="29" fillId="0" borderId="10" xfId="0" applyNumberFormat="1" applyFont="1" applyBorder="1" applyAlignment="1">
      <alignment horizontal="center" vertical="center" shrinkToFit="1"/>
    </xf>
    <xf numFmtId="0" fontId="29" fillId="0" borderId="10" xfId="0" applyFont="1" applyBorder="1" applyAlignment="1">
      <alignment horizontal="left" vertical="center" wrapText="1"/>
    </xf>
    <xf numFmtId="166" fontId="29" fillId="0" borderId="10" xfId="0" applyNumberFormat="1" applyFont="1" applyBorder="1" applyAlignment="1">
      <alignment horizontal="center" vertical="center" shrinkToFit="1"/>
    </xf>
    <xf numFmtId="3" fontId="8" fillId="0" borderId="10" xfId="0" applyNumberFormat="1" applyFont="1" applyBorder="1" applyAlignment="1">
      <alignment vertical="center" wrapText="1"/>
    </xf>
    <xf numFmtId="3" fontId="8" fillId="0" borderId="10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3" fontId="15" fillId="0" borderId="10" xfId="0" applyNumberFormat="1" applyFont="1" applyBorder="1" applyAlignment="1">
      <alignment horizontal="center" vertical="center"/>
    </xf>
    <xf numFmtId="3" fontId="15" fillId="6" borderId="10" xfId="0" applyNumberFormat="1" applyFont="1" applyFill="1" applyBorder="1" applyAlignment="1">
      <alignment horizontal="center" vertical="center"/>
    </xf>
    <xf numFmtId="0" fontId="0" fillId="6" borderId="10" xfId="0" applyFill="1" applyBorder="1" applyAlignment="1">
      <alignment horizontal="left" vertical="center" wrapText="1"/>
    </xf>
    <xf numFmtId="49" fontId="63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3" fontId="64" fillId="0" borderId="0" xfId="0" applyNumberFormat="1" applyFont="1" applyAlignment="1">
      <alignment vertical="center"/>
    </xf>
    <xf numFmtId="49" fontId="22" fillId="0" borderId="0" xfId="0" applyNumberFormat="1" applyFont="1" applyAlignment="1">
      <alignment vertical="center"/>
    </xf>
    <xf numFmtId="3" fontId="29" fillId="0" borderId="20" xfId="0" applyNumberFormat="1" applyFont="1" applyBorder="1" applyAlignment="1">
      <alignment vertical="center" shrinkToFit="1"/>
    </xf>
    <xf numFmtId="0" fontId="8" fillId="3" borderId="3" xfId="0" applyFont="1" applyFill="1" applyBorder="1" applyAlignment="1">
      <alignment horizontal="center" vertical="center" wrapText="1"/>
    </xf>
    <xf numFmtId="3" fontId="29" fillId="0" borderId="22" xfId="0" applyNumberFormat="1" applyFont="1" applyBorder="1" applyAlignment="1">
      <alignment vertical="center" shrinkToFit="1"/>
    </xf>
    <xf numFmtId="1" fontId="29" fillId="0" borderId="10" xfId="0" applyNumberFormat="1" applyFont="1" applyBorder="1" applyAlignment="1">
      <alignment vertical="center" wrapText="1"/>
    </xf>
    <xf numFmtId="1" fontId="29" fillId="0" borderId="6" xfId="0" applyNumberFormat="1" applyFont="1" applyBorder="1" applyAlignment="1">
      <alignment vertical="center" wrapText="1"/>
    </xf>
    <xf numFmtId="1" fontId="29" fillId="0" borderId="23" xfId="0" applyNumberFormat="1" applyFont="1" applyBorder="1" applyAlignment="1">
      <alignment vertical="center" wrapText="1"/>
    </xf>
    <xf numFmtId="0" fontId="29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48" fillId="2" borderId="1" xfId="0" applyNumberFormat="1" applyFont="1" applyFill="1" applyBorder="1" applyAlignment="1">
      <alignment horizontal="center" vertical="center"/>
    </xf>
    <xf numFmtId="3" fontId="10" fillId="3" borderId="10" xfId="0" applyNumberFormat="1" applyFont="1" applyFill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29" fillId="0" borderId="13" xfId="0" applyNumberFormat="1" applyFont="1" applyBorder="1" applyAlignment="1">
      <alignment horizontal="center" vertical="center" shrinkToFit="1"/>
    </xf>
    <xf numFmtId="3" fontId="10" fillId="2" borderId="21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3" fontId="28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3" fontId="0" fillId="5" borderId="3" xfId="0" applyNumberFormat="1" applyFill="1" applyBorder="1" applyAlignment="1" applyProtection="1">
      <alignment horizontal="center" vertical="center"/>
      <protection locked="0"/>
    </xf>
    <xf numFmtId="3" fontId="0" fillId="3" borderId="10" xfId="0" applyNumberFormat="1" applyFill="1" applyBorder="1" applyAlignment="1" applyProtection="1">
      <alignment horizontal="center" vertical="center"/>
      <protection locked="0"/>
    </xf>
    <xf numFmtId="3" fontId="0" fillId="5" borderId="10" xfId="0" applyNumberFormat="1" applyFill="1" applyBorder="1" applyAlignment="1" applyProtection="1">
      <alignment horizontal="center" vertical="center"/>
      <protection locked="0"/>
    </xf>
    <xf numFmtId="3" fontId="0" fillId="5" borderId="10" xfId="0" applyNumberFormat="1" applyFill="1" applyBorder="1" applyAlignment="1">
      <alignment horizontal="center" vertical="center" wrapText="1"/>
    </xf>
    <xf numFmtId="3" fontId="0" fillId="3" borderId="10" xfId="0" applyNumberFormat="1" applyFill="1" applyBorder="1" applyAlignment="1">
      <alignment horizontal="center" vertical="center" wrapText="1"/>
    </xf>
    <xf numFmtId="3" fontId="29" fillId="5" borderId="16" xfId="0" applyNumberFormat="1" applyFont="1" applyFill="1" applyBorder="1" applyAlignment="1">
      <alignment horizontal="center" vertical="center" shrinkToFit="1"/>
    </xf>
    <xf numFmtId="3" fontId="29" fillId="5" borderId="17" xfId="0" applyNumberFormat="1" applyFont="1" applyFill="1" applyBorder="1" applyAlignment="1">
      <alignment horizontal="center" vertical="center"/>
    </xf>
    <xf numFmtId="3" fontId="29" fillId="5" borderId="18" xfId="0" applyNumberFormat="1" applyFont="1" applyFill="1" applyBorder="1" applyAlignment="1">
      <alignment horizontal="center" vertical="center" shrinkToFit="1"/>
    </xf>
    <xf numFmtId="3" fontId="29" fillId="5" borderId="10" xfId="0" applyNumberFormat="1" applyFont="1" applyFill="1" applyBorder="1" applyAlignment="1" applyProtection="1">
      <alignment horizontal="center" vertical="center" shrinkToFit="1"/>
      <protection locked="0"/>
    </xf>
    <xf numFmtId="3" fontId="29" fillId="3" borderId="16" xfId="0" applyNumberFormat="1" applyFont="1" applyFill="1" applyBorder="1" applyAlignment="1">
      <alignment horizontal="center" vertical="center" shrinkToFit="1"/>
    </xf>
    <xf numFmtId="3" fontId="29" fillId="3" borderId="17" xfId="0" applyNumberFormat="1" applyFont="1" applyFill="1" applyBorder="1" applyAlignment="1">
      <alignment horizontal="center" vertical="center"/>
    </xf>
    <xf numFmtId="3" fontId="15" fillId="3" borderId="10" xfId="0" applyNumberFormat="1" applyFon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 wrapText="1"/>
    </xf>
    <xf numFmtId="49" fontId="33" fillId="0" borderId="10" xfId="0" applyNumberFormat="1" applyFont="1" applyBorder="1" applyAlignment="1">
      <alignment horizontal="left" vertical="center" wrapText="1"/>
    </xf>
    <xf numFmtId="0" fontId="27" fillId="4" borderId="10" xfId="0" applyFont="1" applyFill="1" applyBorder="1" applyAlignment="1">
      <alignment horizontal="left" vertical="center" wrapText="1"/>
    </xf>
    <xf numFmtId="3" fontId="27" fillId="4" borderId="10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45" fillId="5" borderId="16" xfId="0" applyFont="1" applyFill="1" applyBorder="1" applyAlignment="1" applyProtection="1">
      <alignment vertical="distributed" wrapText="1"/>
      <protection locked="0"/>
    </xf>
    <xf numFmtId="0" fontId="45" fillId="5" borderId="16" xfId="0" applyFont="1" applyFill="1" applyBorder="1" applyAlignment="1">
      <alignment vertical="distributed" wrapText="1"/>
    </xf>
    <xf numFmtId="0" fontId="45" fillId="5" borderId="16" xfId="0" applyFont="1" applyFill="1" applyBorder="1" applyAlignment="1" applyProtection="1">
      <alignment horizontal="center"/>
      <protection locked="0"/>
    </xf>
    <xf numFmtId="0" fontId="45" fillId="5" borderId="16" xfId="0" applyFont="1" applyFill="1" applyBorder="1" applyAlignment="1" applyProtection="1">
      <alignment horizontal="center" vertical="center"/>
      <protection locked="0"/>
    </xf>
    <xf numFmtId="1" fontId="45" fillId="5" borderId="16" xfId="0" applyNumberFormat="1" applyFont="1" applyFill="1" applyBorder="1" applyAlignment="1" applyProtection="1">
      <alignment horizontal="center" vertical="top" wrapText="1"/>
      <protection locked="0"/>
    </xf>
    <xf numFmtId="0" fontId="45" fillId="5" borderId="16" xfId="0" applyFont="1" applyFill="1" applyBorder="1" applyAlignment="1" applyProtection="1">
      <alignment horizontal="center" wrapText="1"/>
      <protection locked="0"/>
    </xf>
  </cellXfs>
  <cellStyles count="21">
    <cellStyle name="Excel Built-in Normal" xfId="1" xr:uid="{00000000-0005-0000-0000-000000000000}"/>
    <cellStyle name="TableStyleLight1" xfId="10" xr:uid="{00000000-0005-0000-0000-000001000000}"/>
    <cellStyle name="TableStyleLight1 2" xfId="20" xr:uid="{F2D394B8-581D-4AD6-B2BD-4B244827C2B6}"/>
    <cellStyle name="Звичайний" xfId="0" builtinId="0"/>
    <cellStyle name="Звичайний 2" xfId="2" xr:uid="{00000000-0005-0000-0000-000003000000}"/>
    <cellStyle name="Звичайний 2 2" xfId="3" xr:uid="{00000000-0005-0000-0000-000004000000}"/>
    <cellStyle name="Звичайний 2 3" xfId="4" xr:uid="{00000000-0005-0000-0000-000005000000}"/>
    <cellStyle name="Звичайний 3" xfId="5" xr:uid="{00000000-0005-0000-0000-000006000000}"/>
    <cellStyle name="Звичайний 3 2" xfId="6" xr:uid="{00000000-0005-0000-0000-000007000000}"/>
    <cellStyle name="Звичайний 4" xfId="12" xr:uid="{00000000-0005-0000-0000-000008000000}"/>
    <cellStyle name="Звичайний 5" xfId="17" xr:uid="{00000000-0005-0000-0000-000009000000}"/>
    <cellStyle name="Звичайний 5 2" xfId="19" xr:uid="{00000000-0005-0000-0000-00000A000000}"/>
    <cellStyle name="Звичайний 7" xfId="18" xr:uid="{00000000-0005-0000-0000-00000B000000}"/>
    <cellStyle name="Обычный 2" xfId="7" xr:uid="{00000000-0005-0000-0000-00000C000000}"/>
    <cellStyle name="Обычный 2 2" xfId="8" xr:uid="{00000000-0005-0000-0000-00000D000000}"/>
    <cellStyle name="Обычный 3" xfId="11" xr:uid="{00000000-0005-0000-0000-00000E000000}"/>
    <cellStyle name="Переглянуте гіперпосилання" xfId="16" builtinId="9" hidden="1"/>
    <cellStyle name="Переглянуте гіперпосилання" xfId="14" builtinId="9" hidden="1"/>
    <cellStyle name="Переглянуте гіперпосилання" xfId="15" builtinId="9" hidden="1"/>
    <cellStyle name="Переглянуте гіперпосилання" xfId="13" builtinId="9" hidden="1"/>
    <cellStyle name="Фінансовий 2" xfId="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215"/>
  <sheetViews>
    <sheetView tabSelected="1" topLeftCell="A60" zoomScale="90" zoomScaleNormal="90" zoomScaleSheetLayoutView="92" workbookViewId="0">
      <selection activeCell="B65" sqref="B65:I65"/>
    </sheetView>
  </sheetViews>
  <sheetFormatPr defaultColWidth="9.140625" defaultRowHeight="12" outlineLevelRow="1" outlineLevelCol="1" x14ac:dyDescent="0.2"/>
  <cols>
    <col min="1" max="1" width="6.85546875" style="2" customWidth="1"/>
    <col min="2" max="2" width="52.5703125" style="3" customWidth="1"/>
    <col min="3" max="3" width="40.42578125" style="3" customWidth="1"/>
    <col min="4" max="4" width="8.42578125" style="3" bestFit="1" customWidth="1" outlineLevel="1"/>
    <col min="5" max="5" width="9.42578125" style="16" customWidth="1" outlineLevel="1"/>
    <col min="6" max="6" width="11.42578125" style="16" bestFit="1" customWidth="1" outlineLevel="1"/>
    <col min="7" max="7" width="12.140625" style="16" bestFit="1" customWidth="1" outlineLevel="1"/>
    <col min="8" max="8" width="11.42578125" style="16" bestFit="1" customWidth="1" outlineLevel="1"/>
    <col min="9" max="9" width="12.42578125" style="153" bestFit="1" customWidth="1"/>
    <col min="10" max="10" width="18.42578125" style="42" customWidth="1"/>
    <col min="11" max="11" width="18.85546875" style="42" customWidth="1"/>
    <col min="12" max="16384" width="9.140625" style="3"/>
  </cols>
  <sheetData>
    <row r="1" spans="1:12" customFormat="1" ht="12.75" x14ac:dyDescent="0.2">
      <c r="A1" s="38"/>
      <c r="B1" s="39"/>
      <c r="C1" s="39"/>
      <c r="D1" s="40"/>
      <c r="E1" s="41"/>
      <c r="F1" s="41"/>
      <c r="G1" s="41"/>
      <c r="H1" s="41"/>
      <c r="I1" s="41"/>
      <c r="J1" s="42"/>
      <c r="K1" s="42"/>
      <c r="L1" s="30"/>
    </row>
    <row r="2" spans="1:12" s="79" customFormat="1" ht="29.25" customHeight="1" x14ac:dyDescent="0.2">
      <c r="A2" s="77"/>
      <c r="B2" s="78" t="s">
        <v>150</v>
      </c>
      <c r="C2" s="193"/>
      <c r="D2" s="193"/>
      <c r="E2" s="193"/>
      <c r="F2" s="193"/>
      <c r="I2" s="152"/>
      <c r="J2" s="80"/>
    </row>
    <row r="3" spans="1:12" s="79" customFormat="1" ht="15" x14ac:dyDescent="0.2">
      <c r="A3" s="77"/>
      <c r="B3" s="78" t="s">
        <v>151</v>
      </c>
      <c r="C3" s="194"/>
      <c r="D3" s="194"/>
      <c r="E3" s="194"/>
      <c r="F3" s="194"/>
      <c r="I3" s="152"/>
      <c r="J3" s="80"/>
    </row>
    <row r="4" spans="1:12" s="79" customFormat="1" ht="16.5" customHeight="1" x14ac:dyDescent="0.2">
      <c r="A4" s="77"/>
      <c r="B4" s="78" t="s">
        <v>152</v>
      </c>
      <c r="C4" s="195"/>
      <c r="D4" s="195"/>
      <c r="E4" s="195"/>
      <c r="F4" s="195"/>
      <c r="I4" s="152"/>
      <c r="J4" s="80"/>
    </row>
    <row r="5" spans="1:12" s="79" customFormat="1" ht="15" x14ac:dyDescent="0.2">
      <c r="A5" s="77"/>
      <c r="B5" s="78" t="s">
        <v>153</v>
      </c>
      <c r="C5" s="196"/>
      <c r="D5" s="193"/>
      <c r="E5" s="193"/>
      <c r="F5" s="193"/>
      <c r="I5" s="152"/>
      <c r="J5" s="80"/>
    </row>
    <row r="6" spans="1:12" s="79" customFormat="1" ht="15" x14ac:dyDescent="0.2">
      <c r="A6" s="77"/>
      <c r="B6" s="78" t="s">
        <v>154</v>
      </c>
      <c r="C6" s="196"/>
      <c r="D6" s="193"/>
      <c r="E6" s="193"/>
      <c r="F6" s="193"/>
      <c r="I6" s="152"/>
      <c r="J6" s="80"/>
    </row>
    <row r="7" spans="1:12" s="79" customFormat="1" ht="15" x14ac:dyDescent="0.2">
      <c r="A7" s="77"/>
      <c r="B7" s="78" t="s">
        <v>155</v>
      </c>
      <c r="C7" s="191"/>
      <c r="D7" s="192"/>
      <c r="E7" s="192"/>
      <c r="F7" s="192"/>
      <c r="I7" s="152"/>
      <c r="J7" s="80"/>
    </row>
    <row r="8" spans="1:12" s="79" customFormat="1" ht="15" x14ac:dyDescent="0.2">
      <c r="A8" s="77"/>
      <c r="B8" s="78" t="s">
        <v>156</v>
      </c>
      <c r="C8" s="193"/>
      <c r="D8" s="193"/>
      <c r="E8" s="193"/>
      <c r="F8" s="193"/>
      <c r="I8" s="152"/>
      <c r="J8" s="80"/>
    </row>
    <row r="9" spans="1:12" s="79" customFormat="1" ht="15" x14ac:dyDescent="0.2">
      <c r="A9" s="77"/>
      <c r="B9" s="78" t="s">
        <v>157</v>
      </c>
      <c r="C9" s="193"/>
      <c r="D9" s="193"/>
      <c r="E9" s="193"/>
      <c r="F9" s="193"/>
      <c r="I9" s="152"/>
      <c r="J9" s="80"/>
    </row>
    <row r="10" spans="1:12" s="79" customFormat="1" ht="19.899999999999999" customHeight="1" x14ac:dyDescent="0.2">
      <c r="A10" s="77"/>
      <c r="B10" s="81"/>
      <c r="C10" s="82"/>
      <c r="D10" s="83"/>
      <c r="E10" s="84"/>
      <c r="F10" s="83"/>
      <c r="I10" s="152"/>
      <c r="J10" s="80"/>
    </row>
    <row r="11" spans="1:12" s="79" customFormat="1" ht="15" customHeight="1" x14ac:dyDescent="0.2">
      <c r="A11" s="77"/>
      <c r="B11" s="85" t="s">
        <v>158</v>
      </c>
      <c r="C11" s="86"/>
      <c r="D11" s="87"/>
      <c r="E11" s="87"/>
      <c r="F11" s="88"/>
      <c r="I11" s="152"/>
      <c r="J11" s="80"/>
    </row>
    <row r="13" spans="1:12" ht="15" customHeight="1" x14ac:dyDescent="0.2">
      <c r="J13" s="42" t="s">
        <v>74</v>
      </c>
    </row>
    <row r="14" spans="1:12" ht="16.5" customHeight="1" x14ac:dyDescent="0.2">
      <c r="A14" s="181" t="s">
        <v>120</v>
      </c>
      <c r="B14" s="181"/>
      <c r="C14" s="181"/>
      <c r="D14" s="181"/>
      <c r="E14" s="181"/>
      <c r="F14" s="181"/>
      <c r="G14" s="181"/>
      <c r="H14" s="181"/>
      <c r="I14" s="181"/>
      <c r="J14" s="181"/>
      <c r="K14" s="43"/>
    </row>
    <row r="15" spans="1:12" ht="21.6" customHeight="1" x14ac:dyDescent="0.2">
      <c r="A15" s="182" t="s">
        <v>79</v>
      </c>
      <c r="B15" s="182"/>
      <c r="C15" s="182"/>
      <c r="D15" s="182"/>
      <c r="E15" s="182"/>
      <c r="F15" s="182"/>
      <c r="G15" s="182"/>
      <c r="H15" s="182"/>
      <c r="I15" s="182"/>
      <c r="J15" s="44"/>
      <c r="K15" s="44"/>
    </row>
    <row r="16" spans="1:12" ht="52.5" customHeight="1" x14ac:dyDescent="0.2">
      <c r="A16" s="183" t="s">
        <v>119</v>
      </c>
      <c r="B16" s="183"/>
      <c r="C16" s="183"/>
      <c r="D16" s="183"/>
      <c r="E16" s="183"/>
      <c r="F16" s="183"/>
      <c r="G16" s="183"/>
      <c r="H16" s="183"/>
      <c r="I16" s="183"/>
      <c r="J16" s="45"/>
      <c r="K16" s="45"/>
    </row>
    <row r="17" spans="1:11" ht="7.35" customHeight="1" x14ac:dyDescent="0.2">
      <c r="A17" s="24" t="s">
        <v>96</v>
      </c>
    </row>
    <row r="18" spans="1:11" s="1" customFormat="1" ht="18.600000000000001" customHeight="1" thickBot="1" x14ac:dyDescent="0.25">
      <c r="A18" s="2"/>
      <c r="B18" s="44" t="s">
        <v>56</v>
      </c>
      <c r="C18" s="42"/>
      <c r="D18" s="42"/>
      <c r="E18" s="46"/>
      <c r="F18" s="16"/>
      <c r="G18" s="16"/>
      <c r="H18" s="16"/>
      <c r="I18" s="153"/>
      <c r="J18" s="42"/>
      <c r="K18" s="42"/>
    </row>
    <row r="19" spans="1:11" s="4" customFormat="1" ht="69.75" customHeight="1" thickBot="1" x14ac:dyDescent="0.25">
      <c r="A19" s="47" t="s">
        <v>13</v>
      </c>
      <c r="B19" s="48" t="s">
        <v>26</v>
      </c>
      <c r="C19" s="48" t="s">
        <v>25</v>
      </c>
      <c r="D19" s="48" t="s">
        <v>20</v>
      </c>
      <c r="E19" s="49" t="s">
        <v>21</v>
      </c>
      <c r="F19" s="49" t="s">
        <v>71</v>
      </c>
      <c r="G19" s="49" t="s">
        <v>72</v>
      </c>
      <c r="H19" s="49" t="s">
        <v>73</v>
      </c>
      <c r="I19" s="50" t="s">
        <v>70</v>
      </c>
      <c r="J19" s="48" t="s">
        <v>1</v>
      </c>
      <c r="K19" s="48" t="s">
        <v>110</v>
      </c>
    </row>
    <row r="20" spans="1:11" s="5" customFormat="1" ht="12.75" thickBot="1" x14ac:dyDescent="0.25">
      <c r="A20" s="51">
        <v>1</v>
      </c>
      <c r="B20" s="52">
        <v>2</v>
      </c>
      <c r="C20" s="52">
        <v>3</v>
      </c>
      <c r="D20" s="52">
        <v>4</v>
      </c>
      <c r="E20" s="50">
        <v>5</v>
      </c>
      <c r="F20" s="53">
        <v>6</v>
      </c>
      <c r="G20" s="53">
        <v>7</v>
      </c>
      <c r="H20" s="53">
        <v>8</v>
      </c>
      <c r="I20" s="53">
        <v>9</v>
      </c>
      <c r="J20" s="52">
        <v>10</v>
      </c>
      <c r="K20" s="52">
        <v>11</v>
      </c>
    </row>
    <row r="21" spans="1:11" s="7" customFormat="1" ht="36" customHeight="1" x14ac:dyDescent="0.2">
      <c r="A21" s="22">
        <v>1</v>
      </c>
      <c r="B21" s="184" t="s">
        <v>54</v>
      </c>
      <c r="C21" s="185"/>
      <c r="D21" s="6"/>
      <c r="E21" s="89"/>
      <c r="F21" s="90"/>
      <c r="G21" s="90"/>
      <c r="H21" s="90"/>
      <c r="I21" s="154">
        <f>(SUM(I22:I35))</f>
        <v>0</v>
      </c>
      <c r="J21" s="21" t="s">
        <v>51</v>
      </c>
      <c r="K21" s="21"/>
    </row>
    <row r="22" spans="1:11" s="1" customFormat="1" ht="51.75" customHeight="1" outlineLevel="1" x14ac:dyDescent="0.2">
      <c r="A22" s="91" t="s">
        <v>87</v>
      </c>
      <c r="B22" s="92" t="s">
        <v>159</v>
      </c>
      <c r="C22" s="93" t="s">
        <v>112</v>
      </c>
      <c r="D22" s="94" t="s">
        <v>37</v>
      </c>
      <c r="E22" s="95">
        <v>1</v>
      </c>
      <c r="F22" s="163">
        <v>0</v>
      </c>
      <c r="G22" s="164">
        <v>0</v>
      </c>
      <c r="H22" s="165">
        <v>0</v>
      </c>
      <c r="I22" s="155">
        <f t="shared" ref="I22:I35" si="0">SUM(F22:H22)*E22</f>
        <v>0</v>
      </c>
      <c r="J22" s="96" t="s">
        <v>80</v>
      </c>
      <c r="K22" s="96"/>
    </row>
    <row r="23" spans="1:11" s="1" customFormat="1" ht="100.5" customHeight="1" outlineLevel="1" x14ac:dyDescent="0.2">
      <c r="A23" s="91" t="s">
        <v>22</v>
      </c>
      <c r="B23" s="33" t="s">
        <v>123</v>
      </c>
      <c r="C23" s="34" t="s">
        <v>124</v>
      </c>
      <c r="D23" s="35" t="s">
        <v>125</v>
      </c>
      <c r="E23" s="97">
        <v>24</v>
      </c>
      <c r="F23" s="166">
        <v>0</v>
      </c>
      <c r="G23" s="166">
        <v>0</v>
      </c>
      <c r="H23" s="166">
        <v>0</v>
      </c>
      <c r="I23" s="155">
        <f t="shared" si="0"/>
        <v>0</v>
      </c>
      <c r="J23" s="98" t="s">
        <v>5</v>
      </c>
      <c r="K23" s="96"/>
    </row>
    <row r="24" spans="1:11" s="1" customFormat="1" ht="51" outlineLevel="1" x14ac:dyDescent="0.2">
      <c r="A24" s="91" t="s">
        <v>43</v>
      </c>
      <c r="B24" s="92" t="s">
        <v>58</v>
      </c>
      <c r="C24" s="99" t="s">
        <v>107</v>
      </c>
      <c r="D24" s="100" t="s">
        <v>12</v>
      </c>
      <c r="E24" s="97">
        <v>80</v>
      </c>
      <c r="F24" s="166">
        <v>0</v>
      </c>
      <c r="G24" s="166">
        <v>0</v>
      </c>
      <c r="H24" s="166">
        <v>0</v>
      </c>
      <c r="I24" s="155">
        <f t="shared" si="0"/>
        <v>0</v>
      </c>
      <c r="J24" s="98" t="s">
        <v>84</v>
      </c>
      <c r="K24" s="98"/>
    </row>
    <row r="25" spans="1:11" s="1" customFormat="1" ht="47.45" customHeight="1" outlineLevel="1" x14ac:dyDescent="0.2">
      <c r="A25" s="91" t="s">
        <v>7</v>
      </c>
      <c r="B25" s="92" t="s">
        <v>89</v>
      </c>
      <c r="C25" s="99" t="s">
        <v>90</v>
      </c>
      <c r="D25" s="100" t="s">
        <v>12</v>
      </c>
      <c r="E25" s="97">
        <v>10</v>
      </c>
      <c r="F25" s="166">
        <v>0</v>
      </c>
      <c r="G25" s="166">
        <v>0</v>
      </c>
      <c r="H25" s="166">
        <v>0</v>
      </c>
      <c r="I25" s="155">
        <f t="shared" si="0"/>
        <v>0</v>
      </c>
      <c r="J25" s="98" t="s">
        <v>5</v>
      </c>
      <c r="K25" s="98"/>
    </row>
    <row r="26" spans="1:11" s="1" customFormat="1" ht="75" customHeight="1" outlineLevel="1" x14ac:dyDescent="0.2">
      <c r="A26" s="91" t="s">
        <v>44</v>
      </c>
      <c r="B26" s="98" t="s">
        <v>86</v>
      </c>
      <c r="C26" s="101" t="s">
        <v>85</v>
      </c>
      <c r="D26" s="102" t="s">
        <v>49</v>
      </c>
      <c r="E26" s="103">
        <v>2</v>
      </c>
      <c r="F26" s="166">
        <v>0</v>
      </c>
      <c r="G26" s="166">
        <v>0</v>
      </c>
      <c r="H26" s="166">
        <v>0</v>
      </c>
      <c r="I26" s="155">
        <f t="shared" si="0"/>
        <v>0</v>
      </c>
      <c r="J26" s="96" t="s">
        <v>81</v>
      </c>
      <c r="K26" s="96"/>
    </row>
    <row r="27" spans="1:11" s="1" customFormat="1" ht="76.5" customHeight="1" outlineLevel="1" x14ac:dyDescent="0.2">
      <c r="A27" s="91" t="s">
        <v>8</v>
      </c>
      <c r="B27" s="104" t="s">
        <v>38</v>
      </c>
      <c r="C27" s="105" t="s">
        <v>160</v>
      </c>
      <c r="D27" s="106" t="s">
        <v>82</v>
      </c>
      <c r="E27" s="107">
        <v>1</v>
      </c>
      <c r="F27" s="163">
        <v>0</v>
      </c>
      <c r="G27" s="164">
        <v>0</v>
      </c>
      <c r="H27" s="164">
        <v>0</v>
      </c>
      <c r="I27" s="155">
        <f t="shared" si="0"/>
        <v>0</v>
      </c>
      <c r="J27" s="98" t="s">
        <v>5</v>
      </c>
      <c r="K27" s="98"/>
    </row>
    <row r="28" spans="1:11" s="8" customFormat="1" ht="48" customHeight="1" outlineLevel="1" x14ac:dyDescent="0.2">
      <c r="A28" s="91" t="s">
        <v>9</v>
      </c>
      <c r="B28" s="92" t="s">
        <v>92</v>
      </c>
      <c r="C28" s="108" t="s">
        <v>91</v>
      </c>
      <c r="D28" s="100" t="s">
        <v>6</v>
      </c>
      <c r="E28" s="97">
        <v>150</v>
      </c>
      <c r="F28" s="166">
        <v>0</v>
      </c>
      <c r="G28" s="166">
        <v>0</v>
      </c>
      <c r="H28" s="166">
        <v>0</v>
      </c>
      <c r="I28" s="155">
        <f t="shared" si="0"/>
        <v>0</v>
      </c>
      <c r="J28" s="98" t="s">
        <v>5</v>
      </c>
      <c r="K28" s="98"/>
    </row>
    <row r="29" spans="1:11" s="8" customFormat="1" ht="29.1" customHeight="1" outlineLevel="1" x14ac:dyDescent="0.2">
      <c r="A29" s="91" t="s">
        <v>10</v>
      </c>
      <c r="B29" s="92" t="s">
        <v>57</v>
      </c>
      <c r="C29" s="99" t="s">
        <v>146</v>
      </c>
      <c r="D29" s="100" t="s">
        <v>41</v>
      </c>
      <c r="E29" s="97">
        <v>4</v>
      </c>
      <c r="F29" s="166">
        <v>0</v>
      </c>
      <c r="G29" s="167">
        <v>0</v>
      </c>
      <c r="H29" s="166">
        <v>0</v>
      </c>
      <c r="I29" s="155">
        <f t="shared" si="0"/>
        <v>0</v>
      </c>
      <c r="J29" s="98" t="s">
        <v>5</v>
      </c>
      <c r="K29" s="98"/>
    </row>
    <row r="30" spans="1:11" s="1" customFormat="1" ht="27.95" customHeight="1" outlineLevel="1" x14ac:dyDescent="0.2">
      <c r="A30" s="91" t="s">
        <v>11</v>
      </c>
      <c r="B30" s="92" t="s">
        <v>42</v>
      </c>
      <c r="C30" s="108" t="s">
        <v>93</v>
      </c>
      <c r="D30" s="100" t="s">
        <v>23</v>
      </c>
      <c r="E30" s="97">
        <v>5</v>
      </c>
      <c r="F30" s="163">
        <v>0</v>
      </c>
      <c r="G30" s="164">
        <v>0</v>
      </c>
      <c r="H30" s="164">
        <v>0</v>
      </c>
      <c r="I30" s="155">
        <f t="shared" si="0"/>
        <v>0</v>
      </c>
      <c r="J30" s="98" t="s">
        <v>5</v>
      </c>
      <c r="K30" s="98"/>
    </row>
    <row r="31" spans="1:11" s="1" customFormat="1" ht="28.5" customHeight="1" outlineLevel="1" x14ac:dyDescent="0.2">
      <c r="A31" s="91" t="s">
        <v>0</v>
      </c>
      <c r="B31" s="92" t="s">
        <v>59</v>
      </c>
      <c r="C31" s="99" t="s">
        <v>60</v>
      </c>
      <c r="D31" s="100" t="s">
        <v>6</v>
      </c>
      <c r="E31" s="97">
        <v>20</v>
      </c>
      <c r="F31" s="163">
        <v>0</v>
      </c>
      <c r="G31" s="164">
        <v>0</v>
      </c>
      <c r="H31" s="164">
        <v>0</v>
      </c>
      <c r="I31" s="155">
        <f t="shared" si="0"/>
        <v>0</v>
      </c>
      <c r="J31" s="96" t="s">
        <v>5</v>
      </c>
      <c r="K31" s="96"/>
    </row>
    <row r="32" spans="1:11" s="1" customFormat="1" ht="27.6" customHeight="1" outlineLevel="1" x14ac:dyDescent="0.2">
      <c r="A32" s="91" t="s">
        <v>45</v>
      </c>
      <c r="B32" s="104" t="s">
        <v>39</v>
      </c>
      <c r="C32" s="99" t="s">
        <v>94</v>
      </c>
      <c r="D32" s="100" t="s">
        <v>23</v>
      </c>
      <c r="E32" s="97">
        <v>12</v>
      </c>
      <c r="F32" s="163">
        <v>0</v>
      </c>
      <c r="G32" s="164">
        <v>0</v>
      </c>
      <c r="H32" s="164">
        <v>0</v>
      </c>
      <c r="I32" s="155">
        <f t="shared" si="0"/>
        <v>0</v>
      </c>
      <c r="J32" s="98" t="s">
        <v>5</v>
      </c>
      <c r="K32" s="98"/>
    </row>
    <row r="33" spans="1:12" s="1" customFormat="1" ht="45" customHeight="1" outlineLevel="1" x14ac:dyDescent="0.2">
      <c r="A33" s="91" t="s">
        <v>2</v>
      </c>
      <c r="B33" s="92" t="s">
        <v>113</v>
      </c>
      <c r="C33" s="99" t="s">
        <v>114</v>
      </c>
      <c r="D33" s="100" t="s">
        <v>40</v>
      </c>
      <c r="E33" s="97">
        <v>3</v>
      </c>
      <c r="F33" s="163">
        <v>0</v>
      </c>
      <c r="G33" s="164">
        <v>0</v>
      </c>
      <c r="H33" s="164">
        <v>0</v>
      </c>
      <c r="I33" s="155">
        <f t="shared" si="0"/>
        <v>0</v>
      </c>
      <c r="J33" s="98" t="s">
        <v>5</v>
      </c>
      <c r="K33" s="98"/>
    </row>
    <row r="34" spans="1:12" s="1" customFormat="1" ht="126.6" customHeight="1" outlineLevel="1" x14ac:dyDescent="0.2">
      <c r="A34" s="91" t="s">
        <v>3</v>
      </c>
      <c r="B34" s="109" t="s">
        <v>78</v>
      </c>
      <c r="C34" s="108" t="s">
        <v>161</v>
      </c>
      <c r="D34" s="100" t="s">
        <v>115</v>
      </c>
      <c r="E34" s="97">
        <f>4*8*22</f>
        <v>704</v>
      </c>
      <c r="F34" s="163">
        <v>0</v>
      </c>
      <c r="G34" s="165">
        <v>0</v>
      </c>
      <c r="H34" s="165">
        <v>0</v>
      </c>
      <c r="I34" s="155">
        <f t="shared" si="0"/>
        <v>0</v>
      </c>
      <c r="J34" s="98" t="s">
        <v>36</v>
      </c>
      <c r="K34" s="98" t="s">
        <v>111</v>
      </c>
    </row>
    <row r="35" spans="1:12" s="1" customFormat="1" ht="45.6" customHeight="1" outlineLevel="1" x14ac:dyDescent="0.2">
      <c r="A35" s="91" t="s">
        <v>99</v>
      </c>
      <c r="B35" s="98" t="s">
        <v>61</v>
      </c>
      <c r="C35" s="110" t="s">
        <v>95</v>
      </c>
      <c r="D35" s="102" t="s">
        <v>23</v>
      </c>
      <c r="E35" s="111">
        <v>2</v>
      </c>
      <c r="F35" s="163">
        <v>0</v>
      </c>
      <c r="G35" s="164">
        <v>0</v>
      </c>
      <c r="H35" s="164">
        <v>0</v>
      </c>
      <c r="I35" s="155">
        <f t="shared" si="0"/>
        <v>0</v>
      </c>
      <c r="J35" s="112" t="s">
        <v>5</v>
      </c>
      <c r="K35" s="112"/>
    </row>
    <row r="36" spans="1:12" ht="21" customHeight="1" x14ac:dyDescent="0.2">
      <c r="A36" s="19" t="s">
        <v>16</v>
      </c>
      <c r="B36" s="184" t="s">
        <v>64</v>
      </c>
      <c r="C36" s="185"/>
      <c r="D36" s="102"/>
      <c r="E36" s="103"/>
      <c r="F36" s="113"/>
      <c r="G36" s="113"/>
      <c r="H36" s="113"/>
      <c r="I36" s="156"/>
      <c r="J36" s="114"/>
      <c r="K36" s="114"/>
    </row>
    <row r="37" spans="1:12" s="32" customFormat="1" ht="28.5" customHeight="1" x14ac:dyDescent="0.2">
      <c r="A37" s="12" t="s">
        <v>24</v>
      </c>
      <c r="B37" s="179" t="s">
        <v>55</v>
      </c>
      <c r="C37" s="180"/>
      <c r="D37" s="11"/>
      <c r="E37" s="115"/>
      <c r="F37" s="116"/>
      <c r="G37" s="116"/>
      <c r="H37" s="117"/>
      <c r="I37" s="157">
        <f>SUM(I38:I47)</f>
        <v>0</v>
      </c>
      <c r="J37" s="118" t="s">
        <v>52</v>
      </c>
      <c r="K37" s="118"/>
    </row>
    <row r="38" spans="1:12" s="1" customFormat="1" ht="78" customHeight="1" outlineLevel="1" x14ac:dyDescent="0.2">
      <c r="A38" s="91" t="s">
        <v>27</v>
      </c>
      <c r="B38" s="92" t="s">
        <v>162</v>
      </c>
      <c r="C38" s="99" t="s">
        <v>163</v>
      </c>
      <c r="D38" s="100" t="s">
        <v>6</v>
      </c>
      <c r="E38" s="97">
        <f>12510*0.55</f>
        <v>6880.5000000000009</v>
      </c>
      <c r="F38" s="163">
        <v>0</v>
      </c>
      <c r="G38" s="164">
        <v>0</v>
      </c>
      <c r="H38" s="164">
        <v>0</v>
      </c>
      <c r="I38" s="155">
        <f t="shared" ref="I38:I47" si="1">SUM(F38:H38)*E38</f>
        <v>0</v>
      </c>
      <c r="J38" s="98" t="s">
        <v>5</v>
      </c>
      <c r="K38" s="98"/>
    </row>
    <row r="39" spans="1:12" s="1" customFormat="1" ht="85.9" customHeight="1" outlineLevel="1" x14ac:dyDescent="0.2">
      <c r="A39" s="91" t="s">
        <v>28</v>
      </c>
      <c r="B39" s="92" t="s">
        <v>164</v>
      </c>
      <c r="C39" s="99" t="s">
        <v>165</v>
      </c>
      <c r="D39" s="100" t="s">
        <v>6</v>
      </c>
      <c r="E39" s="97">
        <f>4560*0.55</f>
        <v>2508</v>
      </c>
      <c r="F39" s="163">
        <v>0</v>
      </c>
      <c r="G39" s="164">
        <v>0</v>
      </c>
      <c r="H39" s="164">
        <v>0</v>
      </c>
      <c r="I39" s="155">
        <f t="shared" si="1"/>
        <v>0</v>
      </c>
      <c r="J39" s="98" t="s">
        <v>5</v>
      </c>
      <c r="K39" s="98"/>
    </row>
    <row r="40" spans="1:12" s="1" customFormat="1" ht="33" customHeight="1" outlineLevel="1" x14ac:dyDescent="0.2">
      <c r="A40" s="91" t="s">
        <v>29</v>
      </c>
      <c r="B40" s="92" t="s">
        <v>166</v>
      </c>
      <c r="C40" s="99" t="s">
        <v>116</v>
      </c>
      <c r="D40" s="100" t="s">
        <v>14</v>
      </c>
      <c r="E40" s="97">
        <v>12510</v>
      </c>
      <c r="F40" s="163">
        <v>0</v>
      </c>
      <c r="G40" s="164">
        <v>0</v>
      </c>
      <c r="H40" s="164">
        <v>0</v>
      </c>
      <c r="I40" s="155">
        <f t="shared" si="1"/>
        <v>0</v>
      </c>
      <c r="J40" s="96" t="s">
        <v>5</v>
      </c>
      <c r="K40" s="96"/>
    </row>
    <row r="41" spans="1:12" s="1" customFormat="1" ht="33" customHeight="1" outlineLevel="1" x14ac:dyDescent="0.2">
      <c r="A41" s="91" t="s">
        <v>30</v>
      </c>
      <c r="B41" s="92" t="s">
        <v>167</v>
      </c>
      <c r="C41" s="99" t="s">
        <v>117</v>
      </c>
      <c r="D41" s="100" t="s">
        <v>14</v>
      </c>
      <c r="E41" s="97">
        <v>4560</v>
      </c>
      <c r="F41" s="163">
        <v>0</v>
      </c>
      <c r="G41" s="164">
        <v>0</v>
      </c>
      <c r="H41" s="164">
        <v>0</v>
      </c>
      <c r="I41" s="155">
        <f t="shared" si="1"/>
        <v>0</v>
      </c>
      <c r="J41" s="96" t="s">
        <v>5</v>
      </c>
      <c r="K41" s="96"/>
    </row>
    <row r="42" spans="1:12" s="1" customFormat="1" ht="53.45" customHeight="1" outlineLevel="1" x14ac:dyDescent="0.2">
      <c r="A42" s="91" t="s">
        <v>31</v>
      </c>
      <c r="B42" s="92" t="s">
        <v>168</v>
      </c>
      <c r="C42" s="93" t="s">
        <v>118</v>
      </c>
      <c r="D42" s="94" t="s">
        <v>37</v>
      </c>
      <c r="E42" s="95">
        <v>1</v>
      </c>
      <c r="F42" s="163">
        <f>F22</f>
        <v>0</v>
      </c>
      <c r="G42" s="164">
        <v>0</v>
      </c>
      <c r="H42" s="164">
        <v>0</v>
      </c>
      <c r="I42" s="155">
        <f t="shared" si="1"/>
        <v>0</v>
      </c>
      <c r="J42" s="98" t="s">
        <v>5</v>
      </c>
      <c r="K42" s="98"/>
    </row>
    <row r="43" spans="1:12" s="1" customFormat="1" ht="178.15" customHeight="1" outlineLevel="1" x14ac:dyDescent="0.2">
      <c r="A43" s="91" t="s">
        <v>32</v>
      </c>
      <c r="B43" s="119" t="s">
        <v>169</v>
      </c>
      <c r="C43" s="120" t="s">
        <v>170</v>
      </c>
      <c r="D43" s="100" t="s">
        <v>6</v>
      </c>
      <c r="E43" s="97">
        <f>12510*2.62</f>
        <v>32776.200000000004</v>
      </c>
      <c r="F43" s="163">
        <v>0</v>
      </c>
      <c r="G43" s="165">
        <v>0</v>
      </c>
      <c r="H43" s="165">
        <v>0</v>
      </c>
      <c r="I43" s="155">
        <f t="shared" si="1"/>
        <v>0</v>
      </c>
      <c r="J43" s="96" t="s">
        <v>5</v>
      </c>
      <c r="K43" s="96"/>
    </row>
    <row r="44" spans="1:12" s="1" customFormat="1" ht="192.6" customHeight="1" outlineLevel="1" x14ac:dyDescent="0.2">
      <c r="A44" s="91" t="s">
        <v>33</v>
      </c>
      <c r="B44" s="119" t="s">
        <v>171</v>
      </c>
      <c r="C44" s="120" t="s">
        <v>172</v>
      </c>
      <c r="D44" s="100" t="s">
        <v>6</v>
      </c>
      <c r="E44" s="97">
        <f>4560*2.62</f>
        <v>11947.2</v>
      </c>
      <c r="F44" s="163">
        <f>F43</f>
        <v>0</v>
      </c>
      <c r="G44" s="165">
        <f>G43</f>
        <v>0</v>
      </c>
      <c r="H44" s="165">
        <f>H43</f>
        <v>0</v>
      </c>
      <c r="I44" s="155">
        <f t="shared" si="1"/>
        <v>0</v>
      </c>
      <c r="J44" s="96" t="s">
        <v>5</v>
      </c>
      <c r="K44" s="96"/>
    </row>
    <row r="45" spans="1:12" s="1" customFormat="1" ht="145.15" customHeight="1" outlineLevel="1" x14ac:dyDescent="0.2">
      <c r="A45" s="91" t="s">
        <v>34</v>
      </c>
      <c r="B45" s="119" t="s">
        <v>173</v>
      </c>
      <c r="C45" s="120" t="s">
        <v>174</v>
      </c>
      <c r="D45" s="100" t="s">
        <v>6</v>
      </c>
      <c r="E45" s="97">
        <v>2100</v>
      </c>
      <c r="F45" s="163">
        <f>F44*1.2</f>
        <v>0</v>
      </c>
      <c r="G45" s="165">
        <f>G44</f>
        <v>0</v>
      </c>
      <c r="H45" s="165">
        <f>H44</f>
        <v>0</v>
      </c>
      <c r="I45" s="155">
        <f t="shared" si="1"/>
        <v>0</v>
      </c>
      <c r="J45" s="96" t="s">
        <v>5</v>
      </c>
      <c r="K45" s="96"/>
    </row>
    <row r="46" spans="1:12" s="1" customFormat="1" ht="45.6" customHeight="1" outlineLevel="1" x14ac:dyDescent="0.2">
      <c r="A46" s="91" t="s">
        <v>100</v>
      </c>
      <c r="B46" s="92" t="s">
        <v>109</v>
      </c>
      <c r="C46" s="99" t="s">
        <v>98</v>
      </c>
      <c r="D46" s="100" t="s">
        <v>47</v>
      </c>
      <c r="E46" s="97">
        <v>30</v>
      </c>
      <c r="F46" s="163">
        <v>0</v>
      </c>
      <c r="G46" s="164">
        <v>0</v>
      </c>
      <c r="H46" s="164">
        <v>0</v>
      </c>
      <c r="I46" s="155">
        <f t="shared" si="1"/>
        <v>0</v>
      </c>
      <c r="J46" s="96" t="s">
        <v>5</v>
      </c>
      <c r="K46" s="96"/>
    </row>
    <row r="47" spans="1:12" s="1" customFormat="1" ht="48.6" customHeight="1" outlineLevel="1" x14ac:dyDescent="0.2">
      <c r="A47" s="91" t="s">
        <v>101</v>
      </c>
      <c r="B47" s="92" t="s">
        <v>175</v>
      </c>
      <c r="C47" s="93" t="s">
        <v>112</v>
      </c>
      <c r="D47" s="94" t="s">
        <v>37</v>
      </c>
      <c r="E47" s="95">
        <v>1</v>
      </c>
      <c r="F47" s="163">
        <f>F42</f>
        <v>0</v>
      </c>
      <c r="G47" s="164">
        <v>0</v>
      </c>
      <c r="H47" s="164">
        <v>0</v>
      </c>
      <c r="I47" s="155">
        <f t="shared" si="1"/>
        <v>0</v>
      </c>
      <c r="J47" s="96" t="s">
        <v>5</v>
      </c>
      <c r="K47" s="96"/>
    </row>
    <row r="48" spans="1:12" customFormat="1" ht="23.25" customHeight="1" x14ac:dyDescent="0.2">
      <c r="A48" s="19" t="s">
        <v>17</v>
      </c>
      <c r="B48" s="184" t="s">
        <v>102</v>
      </c>
      <c r="C48" s="185"/>
      <c r="D48" s="20"/>
      <c r="E48" s="121"/>
      <c r="F48" s="122"/>
      <c r="G48" s="122"/>
      <c r="H48" s="123"/>
      <c r="I48" s="158"/>
      <c r="J48" s="25"/>
      <c r="K48" s="25"/>
      <c r="L48" s="26"/>
    </row>
    <row r="49" spans="1:14" customFormat="1" ht="23.25" customHeight="1" x14ac:dyDescent="0.2">
      <c r="A49" s="13" t="s">
        <v>15</v>
      </c>
      <c r="B49" s="186" t="s">
        <v>103</v>
      </c>
      <c r="C49" s="187"/>
      <c r="D49" s="124"/>
      <c r="E49" s="121"/>
      <c r="F49" s="122"/>
      <c r="G49" s="122"/>
      <c r="H49" s="144"/>
      <c r="I49" s="159">
        <f>SUM(I50:I50)</f>
        <v>0</v>
      </c>
      <c r="J49" s="145" t="s">
        <v>53</v>
      </c>
      <c r="K49" s="145"/>
      <c r="L49" s="26"/>
    </row>
    <row r="50" spans="1:14" customFormat="1" ht="70.150000000000006" customHeight="1" outlineLevel="1" x14ac:dyDescent="0.2">
      <c r="A50" s="27" t="s">
        <v>48</v>
      </c>
      <c r="B50" s="31" t="s">
        <v>122</v>
      </c>
      <c r="C50" s="125" t="s">
        <v>176</v>
      </c>
      <c r="D50" s="126" t="s">
        <v>177</v>
      </c>
      <c r="E50" s="95">
        <f>(9389-3500)*1.25</f>
        <v>7361.25</v>
      </c>
      <c r="F50" s="163">
        <v>0</v>
      </c>
      <c r="G50" s="164">
        <v>0</v>
      </c>
      <c r="H50" s="165">
        <v>0</v>
      </c>
      <c r="I50" s="155">
        <f>SUM(F50:H50)*E50</f>
        <v>0</v>
      </c>
      <c r="J50" s="147" t="s">
        <v>104</v>
      </c>
      <c r="K50" s="147"/>
      <c r="L50" s="26"/>
      <c r="M50" s="29"/>
      <c r="N50" s="29"/>
    </row>
    <row r="51" spans="1:14" customFormat="1" ht="25.15" customHeight="1" x14ac:dyDescent="0.2">
      <c r="A51" s="13" t="s">
        <v>106</v>
      </c>
      <c r="B51" s="189" t="s">
        <v>142</v>
      </c>
      <c r="C51" s="190"/>
      <c r="D51" s="124"/>
      <c r="E51" s="121"/>
      <c r="F51" s="122"/>
      <c r="G51" s="122"/>
      <c r="H51" s="146"/>
      <c r="I51" s="157">
        <f>SUM(I52:I58)</f>
        <v>0</v>
      </c>
      <c r="J51" s="36"/>
      <c r="K51" s="147"/>
      <c r="L51" s="26"/>
      <c r="M51" s="29"/>
      <c r="N51" s="29"/>
    </row>
    <row r="52" spans="1:14" customFormat="1" ht="42" customHeight="1" x14ac:dyDescent="0.2">
      <c r="A52" s="27" t="s">
        <v>105</v>
      </c>
      <c r="B52" s="127" t="s">
        <v>178</v>
      </c>
      <c r="C52" s="110" t="s">
        <v>131</v>
      </c>
      <c r="D52" s="128" t="s">
        <v>127</v>
      </c>
      <c r="E52" s="129">
        <v>580</v>
      </c>
      <c r="F52" s="168">
        <v>0</v>
      </c>
      <c r="G52" s="172">
        <v>0</v>
      </c>
      <c r="H52" s="168">
        <v>0</v>
      </c>
      <c r="I52" s="155">
        <f t="shared" ref="I52:I58" si="2">SUM(F52:H52)*E52</f>
        <v>0</v>
      </c>
      <c r="J52" s="148" t="s">
        <v>104</v>
      </c>
      <c r="K52" s="147"/>
      <c r="L52" s="26"/>
      <c r="M52" s="29"/>
      <c r="N52" s="29"/>
    </row>
    <row r="53" spans="1:14" customFormat="1" ht="82.9" customHeight="1" x14ac:dyDescent="0.2">
      <c r="A53" s="27" t="s">
        <v>133</v>
      </c>
      <c r="B53" s="127" t="s">
        <v>128</v>
      </c>
      <c r="C53" s="130" t="s">
        <v>129</v>
      </c>
      <c r="D53" s="100" t="s">
        <v>179</v>
      </c>
      <c r="E53" s="129">
        <v>215</v>
      </c>
      <c r="F53" s="169">
        <v>0</v>
      </c>
      <c r="G53" s="173">
        <v>0</v>
      </c>
      <c r="H53" s="169">
        <v>0</v>
      </c>
      <c r="I53" s="155">
        <f t="shared" si="2"/>
        <v>0</v>
      </c>
      <c r="J53" s="149"/>
      <c r="K53" s="147"/>
      <c r="L53" s="26"/>
      <c r="M53" s="29"/>
      <c r="N53" s="29"/>
    </row>
    <row r="54" spans="1:14" customFormat="1" ht="63.6" customHeight="1" x14ac:dyDescent="0.2">
      <c r="A54" s="27" t="s">
        <v>134</v>
      </c>
      <c r="B54" s="127" t="s">
        <v>130</v>
      </c>
      <c r="C54" s="130" t="s">
        <v>180</v>
      </c>
      <c r="D54" s="37" t="s">
        <v>127</v>
      </c>
      <c r="E54" s="129">
        <v>33</v>
      </c>
      <c r="F54" s="170">
        <v>0</v>
      </c>
      <c r="G54" s="171">
        <v>0</v>
      </c>
      <c r="H54" s="170">
        <v>0</v>
      </c>
      <c r="I54" s="155">
        <f t="shared" si="2"/>
        <v>0</v>
      </c>
      <c r="J54" s="150" t="s">
        <v>5</v>
      </c>
      <c r="K54" s="147"/>
      <c r="L54" s="26"/>
      <c r="M54" s="29"/>
      <c r="N54" s="29"/>
    </row>
    <row r="55" spans="1:14" customFormat="1" ht="45" customHeight="1" x14ac:dyDescent="0.2">
      <c r="A55" s="27" t="s">
        <v>135</v>
      </c>
      <c r="B55" s="31" t="s">
        <v>143</v>
      </c>
      <c r="C55" s="125" t="s">
        <v>144</v>
      </c>
      <c r="D55" s="28" t="s">
        <v>126</v>
      </c>
      <c r="E55" s="95">
        <v>196</v>
      </c>
      <c r="F55" s="163">
        <v>0</v>
      </c>
      <c r="G55" s="165">
        <v>0</v>
      </c>
      <c r="H55" s="165">
        <v>0</v>
      </c>
      <c r="I55" s="155">
        <f t="shared" si="2"/>
        <v>0</v>
      </c>
      <c r="J55" s="147" t="s">
        <v>104</v>
      </c>
      <c r="K55" s="147"/>
      <c r="L55" s="26"/>
      <c r="M55" s="29"/>
      <c r="N55" s="29"/>
    </row>
    <row r="56" spans="1:14" customFormat="1" ht="45" customHeight="1" x14ac:dyDescent="0.2">
      <c r="A56" s="27" t="s">
        <v>136</v>
      </c>
      <c r="B56" s="31" t="s">
        <v>147</v>
      </c>
      <c r="C56" s="125" t="s">
        <v>148</v>
      </c>
      <c r="D56" s="28" t="s">
        <v>23</v>
      </c>
      <c r="E56" s="95">
        <v>2</v>
      </c>
      <c r="F56" s="170">
        <v>0</v>
      </c>
      <c r="G56" s="171">
        <v>0</v>
      </c>
      <c r="H56" s="170">
        <v>0</v>
      </c>
      <c r="I56" s="155">
        <f t="shared" si="2"/>
        <v>0</v>
      </c>
      <c r="J56" s="149" t="s">
        <v>104</v>
      </c>
      <c r="K56" s="147"/>
      <c r="L56" s="26"/>
      <c r="M56" s="29"/>
      <c r="N56" s="29"/>
    </row>
    <row r="57" spans="1:14" customFormat="1" ht="76.150000000000006" customHeight="1" x14ac:dyDescent="0.2">
      <c r="A57" s="27" t="s">
        <v>137</v>
      </c>
      <c r="B57" s="31" t="s">
        <v>132</v>
      </c>
      <c r="C57" s="99" t="s">
        <v>181</v>
      </c>
      <c r="D57" s="37" t="s">
        <v>127</v>
      </c>
      <c r="E57" s="131">
        <f>1*2</f>
        <v>2</v>
      </c>
      <c r="F57" s="168">
        <v>0</v>
      </c>
      <c r="G57" s="170">
        <v>0</v>
      </c>
      <c r="H57" s="168">
        <v>0</v>
      </c>
      <c r="I57" s="155">
        <f t="shared" si="2"/>
        <v>0</v>
      </c>
      <c r="J57" s="151" t="s">
        <v>5</v>
      </c>
      <c r="K57" s="147"/>
      <c r="L57" s="26"/>
      <c r="M57" s="29"/>
      <c r="N57" s="29"/>
    </row>
    <row r="58" spans="1:14" customFormat="1" ht="55.15" customHeight="1" x14ac:dyDescent="0.2">
      <c r="A58" s="27" t="s">
        <v>145</v>
      </c>
      <c r="B58" s="127" t="s">
        <v>182</v>
      </c>
      <c r="C58" s="110" t="s">
        <v>183</v>
      </c>
      <c r="D58" s="37" t="s">
        <v>127</v>
      </c>
      <c r="E58" s="129">
        <f>390</f>
        <v>390</v>
      </c>
      <c r="F58" s="170">
        <v>0</v>
      </c>
      <c r="G58" s="171">
        <v>0</v>
      </c>
      <c r="H58" s="170">
        <v>0</v>
      </c>
      <c r="I58" s="155">
        <f t="shared" si="2"/>
        <v>0</v>
      </c>
      <c r="J58" s="151" t="s">
        <v>5</v>
      </c>
      <c r="K58" s="147"/>
      <c r="L58" s="26"/>
      <c r="M58" s="29"/>
      <c r="N58" s="29"/>
    </row>
    <row r="59" spans="1:14" s="1" customFormat="1" ht="20.25" customHeight="1" x14ac:dyDescent="0.2">
      <c r="A59" s="19"/>
      <c r="B59" s="184" t="s">
        <v>66</v>
      </c>
      <c r="C59" s="185"/>
      <c r="D59" s="20"/>
      <c r="E59" s="132"/>
      <c r="F59" s="133"/>
      <c r="G59" s="133"/>
      <c r="H59" s="133"/>
      <c r="I59" s="156"/>
      <c r="J59" s="18"/>
      <c r="K59" s="18"/>
    </row>
    <row r="60" spans="1:14" s="1" customFormat="1" ht="24.6" customHeight="1" x14ac:dyDescent="0.2">
      <c r="A60" s="13" t="s">
        <v>138</v>
      </c>
      <c r="B60" s="186" t="s">
        <v>65</v>
      </c>
      <c r="C60" s="187"/>
      <c r="D60" s="124"/>
      <c r="E60" s="134"/>
      <c r="F60" s="135"/>
      <c r="G60" s="135"/>
      <c r="H60" s="135"/>
      <c r="I60" s="157">
        <f>SUM(I61:I63)</f>
        <v>145000</v>
      </c>
      <c r="J60" s="118"/>
      <c r="K60" s="118"/>
    </row>
    <row r="61" spans="1:14" s="1" customFormat="1" ht="114.75" outlineLevel="1" x14ac:dyDescent="0.2">
      <c r="A61" s="91" t="s">
        <v>139</v>
      </c>
      <c r="B61" s="98" t="s">
        <v>62</v>
      </c>
      <c r="C61" s="110" t="s">
        <v>63</v>
      </c>
      <c r="D61" s="102" t="s">
        <v>4</v>
      </c>
      <c r="E61" s="113">
        <v>1</v>
      </c>
      <c r="F61" s="163">
        <v>0</v>
      </c>
      <c r="G61" s="164">
        <v>0</v>
      </c>
      <c r="H61" s="164">
        <v>0</v>
      </c>
      <c r="I61" s="155">
        <f>SUM(F61:H61)*E61</f>
        <v>0</v>
      </c>
      <c r="J61" s="110" t="s">
        <v>83</v>
      </c>
      <c r="K61" s="110"/>
    </row>
    <row r="62" spans="1:14" s="1" customFormat="1" ht="127.5" outlineLevel="1" x14ac:dyDescent="0.2">
      <c r="A62" s="91" t="s">
        <v>140</v>
      </c>
      <c r="B62" s="98" t="s">
        <v>88</v>
      </c>
      <c r="C62" s="110" t="s">
        <v>46</v>
      </c>
      <c r="D62" s="102" t="s">
        <v>4</v>
      </c>
      <c r="E62" s="136">
        <v>2</v>
      </c>
      <c r="F62" s="174">
        <v>0</v>
      </c>
      <c r="G62" s="137">
        <v>10000</v>
      </c>
      <c r="H62" s="174">
        <f>0</f>
        <v>0</v>
      </c>
      <c r="I62" s="155">
        <f>SUM(F62:H62)*E62</f>
        <v>20000</v>
      </c>
      <c r="J62" s="138" t="s">
        <v>108</v>
      </c>
      <c r="K62" s="175"/>
    </row>
    <row r="63" spans="1:14" s="1" customFormat="1" ht="127.5" outlineLevel="1" x14ac:dyDescent="0.2">
      <c r="A63" s="91" t="s">
        <v>141</v>
      </c>
      <c r="B63" s="98" t="s">
        <v>97</v>
      </c>
      <c r="C63" s="110" t="s">
        <v>46</v>
      </c>
      <c r="D63" s="102" t="s">
        <v>4</v>
      </c>
      <c r="E63" s="136">
        <v>5</v>
      </c>
      <c r="F63" s="174">
        <v>0</v>
      </c>
      <c r="G63" s="137">
        <v>25000</v>
      </c>
      <c r="H63" s="174">
        <f>0</f>
        <v>0</v>
      </c>
      <c r="I63" s="155">
        <f>(F63+G63)*E63</f>
        <v>125000</v>
      </c>
      <c r="J63" s="138" t="s">
        <v>108</v>
      </c>
      <c r="K63" s="175"/>
    </row>
    <row r="64" spans="1:14" s="10" customFormat="1" ht="12.75" x14ac:dyDescent="0.2">
      <c r="A64" s="139"/>
      <c r="B64" s="140" t="s">
        <v>19</v>
      </c>
      <c r="C64" s="141"/>
      <c r="D64" s="140"/>
      <c r="E64" s="142" t="s">
        <v>18</v>
      </c>
      <c r="F64" s="23">
        <f>ROUND((SUMPRODUCT(F22:F63,$E22:$E63)/100),0)*100</f>
        <v>0</v>
      </c>
      <c r="G64" s="23">
        <f>ROUND((SUMPRODUCT(G22:G63,$E22:$E63)/100),0)*100</f>
        <v>145000</v>
      </c>
      <c r="H64" s="23">
        <f>ROUND((SUMPRODUCT(H22:H63,$E22:$E63)/100),0)*100</f>
        <v>0</v>
      </c>
      <c r="I64" s="23">
        <f>F64+G64+H64</f>
        <v>145000</v>
      </c>
      <c r="J64" s="14"/>
      <c r="K64" s="14"/>
    </row>
    <row r="65" spans="1:11" s="9" customFormat="1" ht="45.6" customHeight="1" x14ac:dyDescent="0.2">
      <c r="A65" s="143"/>
      <c r="B65" s="188" t="s">
        <v>184</v>
      </c>
      <c r="C65" s="188"/>
      <c r="D65" s="188"/>
      <c r="E65" s="188"/>
      <c r="F65" s="188"/>
      <c r="G65" s="188"/>
      <c r="H65" s="188"/>
      <c r="I65" s="188"/>
      <c r="J65" s="17"/>
      <c r="K65" s="17"/>
    </row>
    <row r="66" spans="1:11" s="9" customFormat="1" x14ac:dyDescent="0.2">
      <c r="A66" s="57"/>
      <c r="B66" s="58" t="s">
        <v>149</v>
      </c>
      <c r="C66" s="59"/>
      <c r="D66" s="59"/>
      <c r="E66" s="60"/>
      <c r="F66" s="61"/>
      <c r="G66" s="62"/>
      <c r="H66" s="62"/>
      <c r="I66" s="160"/>
      <c r="J66" s="56"/>
      <c r="K66" s="56"/>
    </row>
    <row r="67" spans="1:11" s="9" customFormat="1" x14ac:dyDescent="0.2">
      <c r="A67" s="63"/>
      <c r="B67" s="54" t="s">
        <v>67</v>
      </c>
      <c r="C67" s="64"/>
      <c r="D67" s="176" t="s">
        <v>75</v>
      </c>
      <c r="E67" s="176"/>
      <c r="F67" s="176"/>
      <c r="G67" s="62"/>
      <c r="H67" s="62"/>
      <c r="I67" s="160"/>
      <c r="J67" s="65"/>
      <c r="K67" s="65"/>
    </row>
    <row r="68" spans="1:11" s="9" customFormat="1" ht="29.1" customHeight="1" x14ac:dyDescent="0.2">
      <c r="A68" s="66"/>
      <c r="B68" s="54" t="s">
        <v>68</v>
      </c>
      <c r="C68" s="67"/>
      <c r="D68" s="176" t="s">
        <v>77</v>
      </c>
      <c r="E68" s="176"/>
      <c r="F68" s="176"/>
      <c r="G68" s="62"/>
      <c r="H68" s="62"/>
      <c r="I68" s="160"/>
      <c r="J68" s="68"/>
      <c r="K68" s="68"/>
    </row>
    <row r="69" spans="1:11" s="9" customFormat="1" x14ac:dyDescent="0.2">
      <c r="A69" s="63"/>
      <c r="B69" s="54" t="s">
        <v>69</v>
      </c>
      <c r="C69" s="69"/>
      <c r="D69" s="176" t="s">
        <v>76</v>
      </c>
      <c r="E69" s="176"/>
      <c r="F69" s="176"/>
      <c r="G69" s="62"/>
      <c r="H69" s="62"/>
      <c r="I69" s="160"/>
      <c r="J69" s="56"/>
      <c r="K69" s="56"/>
    </row>
    <row r="70" spans="1:11" s="9" customFormat="1" x14ac:dyDescent="0.2">
      <c r="A70" s="55"/>
      <c r="B70" s="62"/>
      <c r="C70" s="62"/>
      <c r="D70" s="62"/>
      <c r="E70" s="62"/>
      <c r="F70" s="62"/>
      <c r="G70" s="62"/>
      <c r="H70" s="62"/>
      <c r="I70" s="160"/>
      <c r="J70" s="56"/>
      <c r="K70" s="56"/>
    </row>
    <row r="71" spans="1:11" s="9" customFormat="1" x14ac:dyDescent="0.2">
      <c r="A71" s="2"/>
      <c r="B71" s="70" t="s">
        <v>50</v>
      </c>
      <c r="C71" s="71"/>
      <c r="D71" s="71"/>
      <c r="E71" s="72"/>
      <c r="F71" s="72"/>
      <c r="G71" s="72"/>
      <c r="H71" s="72"/>
      <c r="I71" s="161"/>
      <c r="J71" s="73"/>
      <c r="K71" s="73"/>
    </row>
    <row r="72" spans="1:11" s="1" customFormat="1" ht="75.95" customHeight="1" x14ac:dyDescent="0.2">
      <c r="A72" s="74"/>
      <c r="B72" s="177" t="s">
        <v>121</v>
      </c>
      <c r="C72" s="177"/>
      <c r="D72" s="177"/>
      <c r="E72" s="177"/>
      <c r="F72" s="177"/>
      <c r="G72" s="177"/>
      <c r="H72" s="178">
        <f>I21+I37+I60+I49+I51</f>
        <v>145000</v>
      </c>
      <c r="I72" s="178"/>
      <c r="J72" s="15" t="s">
        <v>35</v>
      </c>
      <c r="K72" s="75"/>
    </row>
    <row r="73" spans="1:11" customFormat="1" ht="12.75" x14ac:dyDescent="0.2">
      <c r="A73" s="65"/>
      <c r="B73" s="65"/>
      <c r="C73" s="65"/>
      <c r="D73" s="65"/>
      <c r="E73" s="76"/>
      <c r="F73" s="76"/>
      <c r="G73" s="76"/>
      <c r="H73" s="76"/>
      <c r="I73" s="162"/>
      <c r="J73" s="39"/>
      <c r="K73" s="39"/>
    </row>
    <row r="74" spans="1:11" customFormat="1" ht="12.75" x14ac:dyDescent="0.2">
      <c r="A74" s="65"/>
      <c r="B74" s="65"/>
      <c r="C74" s="65"/>
      <c r="D74" s="65"/>
      <c r="E74" s="76"/>
      <c r="F74" s="76"/>
      <c r="G74" s="76"/>
      <c r="H74" s="76"/>
      <c r="I74" s="162"/>
      <c r="J74" s="39"/>
      <c r="K74" s="39"/>
    </row>
    <row r="75" spans="1:11" customFormat="1" ht="12.75" x14ac:dyDescent="0.2">
      <c r="A75" s="65"/>
      <c r="B75" s="65"/>
      <c r="C75" s="65"/>
      <c r="D75" s="65"/>
      <c r="E75" s="76"/>
      <c r="F75" s="76"/>
      <c r="G75" s="76"/>
      <c r="H75" s="76"/>
      <c r="I75" s="162"/>
      <c r="J75" s="39"/>
      <c r="K75" s="39"/>
    </row>
    <row r="76" spans="1:11" customFormat="1" ht="12.75" x14ac:dyDescent="0.2">
      <c r="A76" s="65"/>
      <c r="B76" s="65"/>
      <c r="C76" s="65"/>
      <c r="D76" s="65"/>
      <c r="E76" s="76"/>
      <c r="F76" s="76"/>
      <c r="G76" s="76"/>
      <c r="H76" s="76"/>
      <c r="I76" s="162"/>
      <c r="J76" s="39"/>
      <c r="K76" s="39"/>
    </row>
    <row r="77" spans="1:11" customFormat="1" ht="12.75" x14ac:dyDescent="0.2">
      <c r="A77" s="65"/>
      <c r="B77" s="65"/>
      <c r="C77" s="65"/>
      <c r="D77" s="65"/>
      <c r="E77" s="76"/>
      <c r="F77" s="76"/>
      <c r="G77" s="76"/>
      <c r="H77" s="76"/>
      <c r="I77" s="162"/>
      <c r="J77" s="39"/>
      <c r="K77" s="39"/>
    </row>
    <row r="78" spans="1:11" customFormat="1" ht="12.75" x14ac:dyDescent="0.2">
      <c r="A78" s="65"/>
      <c r="B78" s="65"/>
      <c r="C78" s="65"/>
      <c r="D78" s="65"/>
      <c r="E78" s="76"/>
      <c r="F78" s="76"/>
      <c r="G78" s="76"/>
      <c r="H78" s="76"/>
      <c r="I78" s="162"/>
      <c r="J78" s="39"/>
      <c r="K78" s="39"/>
    </row>
    <row r="79" spans="1:11" customFormat="1" ht="12.75" x14ac:dyDescent="0.2">
      <c r="A79" s="65"/>
      <c r="B79" s="65"/>
      <c r="C79" s="65"/>
      <c r="D79" s="65"/>
      <c r="E79" s="76"/>
      <c r="F79" s="76"/>
      <c r="G79" s="76"/>
      <c r="H79" s="76"/>
      <c r="I79" s="162"/>
      <c r="J79" s="39"/>
      <c r="K79" s="39"/>
    </row>
    <row r="80" spans="1:11" customFormat="1" ht="12.75" x14ac:dyDescent="0.2">
      <c r="A80" s="65"/>
      <c r="B80" s="65"/>
      <c r="C80" s="65"/>
      <c r="D80" s="65"/>
      <c r="E80" s="76"/>
      <c r="F80" s="76"/>
      <c r="G80" s="76"/>
      <c r="H80" s="76"/>
      <c r="I80" s="162"/>
      <c r="J80" s="39"/>
      <c r="K80" s="39"/>
    </row>
    <row r="81" spans="1:11" customFormat="1" ht="28.5" customHeight="1" x14ac:dyDescent="0.2">
      <c r="A81" s="65"/>
      <c r="B81" s="65"/>
      <c r="C81" s="65"/>
      <c r="D81" s="65"/>
      <c r="E81" s="76"/>
      <c r="F81" s="76"/>
      <c r="G81" s="76"/>
      <c r="H81" s="76"/>
      <c r="I81" s="162"/>
      <c r="J81" s="39"/>
      <c r="K81" s="39"/>
    </row>
    <row r="82" spans="1:11" customFormat="1" ht="29.25" customHeight="1" x14ac:dyDescent="0.2">
      <c r="A82" s="65"/>
      <c r="B82" s="65"/>
      <c r="C82" s="65"/>
      <c r="D82" s="65"/>
      <c r="E82" s="76"/>
      <c r="F82" s="76"/>
      <c r="G82" s="76"/>
      <c r="H82" s="76"/>
      <c r="I82" s="162"/>
      <c r="J82" s="39"/>
      <c r="K82" s="39"/>
    </row>
    <row r="83" spans="1:11" customFormat="1" ht="15.75" customHeight="1" x14ac:dyDescent="0.2">
      <c r="A83" s="65"/>
      <c r="B83" s="65"/>
      <c r="C83" s="65"/>
      <c r="D83" s="65"/>
      <c r="E83" s="76"/>
      <c r="F83" s="76"/>
      <c r="G83" s="76"/>
      <c r="H83" s="76"/>
      <c r="I83" s="162"/>
      <c r="J83" s="39"/>
      <c r="K83" s="39"/>
    </row>
    <row r="84" spans="1:11" customFormat="1" ht="12.75" x14ac:dyDescent="0.2">
      <c r="A84" s="65"/>
      <c r="B84" s="65"/>
      <c r="C84" s="65"/>
      <c r="D84" s="65"/>
      <c r="E84" s="76"/>
      <c r="F84" s="76"/>
      <c r="G84" s="76"/>
      <c r="H84" s="76"/>
      <c r="I84" s="162"/>
      <c r="J84" s="39"/>
      <c r="K84" s="39"/>
    </row>
    <row r="85" spans="1:11" customFormat="1" ht="12.75" x14ac:dyDescent="0.2">
      <c r="A85" s="65"/>
      <c r="B85" s="65"/>
      <c r="C85" s="65"/>
      <c r="D85" s="65"/>
      <c r="E85" s="76"/>
      <c r="F85" s="76"/>
      <c r="G85" s="76"/>
      <c r="H85" s="76"/>
      <c r="I85" s="162"/>
      <c r="J85" s="39"/>
      <c r="K85" s="39"/>
    </row>
    <row r="86" spans="1:11" customFormat="1" ht="12.75" x14ac:dyDescent="0.2">
      <c r="A86" s="65"/>
      <c r="B86" s="65"/>
      <c r="C86" s="65"/>
      <c r="D86" s="65"/>
      <c r="E86" s="76"/>
      <c r="F86" s="76"/>
      <c r="G86" s="76"/>
      <c r="H86" s="76"/>
      <c r="I86" s="162"/>
      <c r="J86" s="39"/>
      <c r="K86" s="39"/>
    </row>
    <row r="87" spans="1:11" customFormat="1" ht="12.75" x14ac:dyDescent="0.2">
      <c r="A87" s="65"/>
      <c r="B87" s="65"/>
      <c r="C87" s="65"/>
      <c r="D87" s="65"/>
      <c r="E87" s="76"/>
      <c r="F87" s="76"/>
      <c r="G87" s="76"/>
      <c r="H87" s="76"/>
      <c r="I87" s="162"/>
      <c r="J87" s="39"/>
      <c r="K87" s="39"/>
    </row>
    <row r="88" spans="1:11" customFormat="1" ht="12.75" x14ac:dyDescent="0.2">
      <c r="A88" s="65"/>
      <c r="B88" s="65"/>
      <c r="C88" s="65"/>
      <c r="D88" s="65"/>
      <c r="E88" s="76"/>
      <c r="F88" s="76"/>
      <c r="G88" s="76"/>
      <c r="H88" s="76"/>
      <c r="I88" s="162"/>
      <c r="J88" s="39"/>
      <c r="K88" s="39"/>
    </row>
    <row r="89" spans="1:11" customFormat="1" ht="12.75" x14ac:dyDescent="0.2">
      <c r="A89" s="65"/>
      <c r="B89" s="65"/>
      <c r="C89" s="65"/>
      <c r="D89" s="65"/>
      <c r="E89" s="76"/>
      <c r="F89" s="76"/>
      <c r="G89" s="76"/>
      <c r="H89" s="76"/>
      <c r="I89" s="162"/>
      <c r="J89" s="39"/>
      <c r="K89" s="39"/>
    </row>
    <row r="90" spans="1:11" customFormat="1" ht="17.25" customHeight="1" x14ac:dyDescent="0.2">
      <c r="A90" s="65"/>
      <c r="B90" s="65"/>
      <c r="C90" s="65"/>
      <c r="D90" s="65"/>
      <c r="E90" s="76"/>
      <c r="F90" s="76"/>
      <c r="G90" s="76"/>
      <c r="H90" s="76"/>
      <c r="I90" s="162"/>
      <c r="J90" s="39"/>
      <c r="K90" s="39"/>
    </row>
    <row r="91" spans="1:11" customFormat="1" ht="12.75" x14ac:dyDescent="0.2">
      <c r="A91" s="65"/>
      <c r="B91" s="65"/>
      <c r="C91" s="65"/>
      <c r="D91" s="65"/>
      <c r="E91" s="76"/>
      <c r="F91" s="76"/>
      <c r="G91" s="76"/>
      <c r="H91" s="76"/>
      <c r="I91" s="162"/>
      <c r="J91" s="39"/>
      <c r="K91" s="39"/>
    </row>
    <row r="92" spans="1:11" customFormat="1" ht="12.75" x14ac:dyDescent="0.2">
      <c r="A92" s="65"/>
      <c r="B92" s="65"/>
      <c r="C92" s="65"/>
      <c r="D92" s="65"/>
      <c r="E92" s="76"/>
      <c r="F92" s="76"/>
      <c r="G92" s="76"/>
      <c r="H92" s="76"/>
      <c r="I92" s="162"/>
      <c r="J92" s="39"/>
      <c r="K92" s="39"/>
    </row>
    <row r="93" spans="1:11" customFormat="1" ht="18" customHeight="1" x14ac:dyDescent="0.2">
      <c r="A93" s="65"/>
      <c r="B93" s="65"/>
      <c r="C93" s="65"/>
      <c r="D93" s="65"/>
      <c r="E93" s="76"/>
      <c r="F93" s="76"/>
      <c r="G93" s="76"/>
      <c r="H93" s="76"/>
      <c r="I93" s="162"/>
      <c r="J93" s="39"/>
      <c r="K93" s="39"/>
    </row>
    <row r="94" spans="1:11" customFormat="1" ht="12.75" x14ac:dyDescent="0.2">
      <c r="A94" s="65"/>
      <c r="B94" s="65"/>
      <c r="C94" s="65"/>
      <c r="D94" s="65"/>
      <c r="E94" s="76"/>
      <c r="F94" s="76"/>
      <c r="G94" s="76"/>
      <c r="H94" s="76"/>
      <c r="I94" s="162"/>
      <c r="J94" s="39"/>
      <c r="K94" s="39"/>
    </row>
    <row r="95" spans="1:11" customFormat="1" ht="12.75" x14ac:dyDescent="0.2">
      <c r="A95" s="65"/>
      <c r="B95" s="65"/>
      <c r="C95" s="65"/>
      <c r="D95" s="65"/>
      <c r="E95" s="76"/>
      <c r="F95" s="76"/>
      <c r="G95" s="76"/>
      <c r="H95" s="76"/>
      <c r="I95" s="162"/>
      <c r="J95" s="39"/>
      <c r="K95" s="39"/>
    </row>
    <row r="96" spans="1:11" customFormat="1" ht="12.75" x14ac:dyDescent="0.2">
      <c r="A96" s="65"/>
      <c r="B96" s="65"/>
      <c r="C96" s="65"/>
      <c r="D96" s="65"/>
      <c r="E96" s="76"/>
      <c r="F96" s="76"/>
      <c r="G96" s="76"/>
      <c r="H96" s="76"/>
      <c r="I96" s="162"/>
      <c r="J96" s="39"/>
      <c r="K96" s="39"/>
    </row>
    <row r="97" spans="1:11" customFormat="1" ht="12.75" x14ac:dyDescent="0.2">
      <c r="A97" s="65"/>
      <c r="B97" s="65"/>
      <c r="C97" s="65"/>
      <c r="D97" s="65"/>
      <c r="E97" s="76"/>
      <c r="F97" s="76"/>
      <c r="G97" s="76"/>
      <c r="H97" s="76"/>
      <c r="I97" s="162"/>
      <c r="J97" s="39"/>
      <c r="K97" s="39"/>
    </row>
    <row r="98" spans="1:11" customFormat="1" ht="12.75" x14ac:dyDescent="0.2">
      <c r="A98" s="65"/>
      <c r="B98" s="65"/>
      <c r="C98" s="65"/>
      <c r="D98" s="65"/>
      <c r="E98" s="76"/>
      <c r="F98" s="76"/>
      <c r="G98" s="76"/>
      <c r="H98" s="76"/>
      <c r="I98" s="162"/>
      <c r="J98" s="39"/>
      <c r="K98" s="39"/>
    </row>
    <row r="99" spans="1:11" customFormat="1" ht="12.75" x14ac:dyDescent="0.2">
      <c r="A99" s="65"/>
      <c r="B99" s="65"/>
      <c r="C99" s="65"/>
      <c r="D99" s="65"/>
      <c r="E99" s="76"/>
      <c r="F99" s="76"/>
      <c r="G99" s="76"/>
      <c r="H99" s="76"/>
      <c r="I99" s="162"/>
      <c r="J99" s="39"/>
      <c r="K99" s="39"/>
    </row>
    <row r="100" spans="1:11" customFormat="1" ht="12.75" x14ac:dyDescent="0.2">
      <c r="A100" s="65"/>
      <c r="B100" s="65"/>
      <c r="C100" s="65"/>
      <c r="D100" s="65"/>
      <c r="E100" s="76"/>
      <c r="F100" s="76"/>
      <c r="G100" s="76"/>
      <c r="H100" s="76"/>
      <c r="I100" s="162"/>
      <c r="J100" s="39"/>
      <c r="K100" s="39"/>
    </row>
    <row r="101" spans="1:11" customFormat="1" ht="12.75" x14ac:dyDescent="0.2">
      <c r="A101" s="65"/>
      <c r="B101" s="65"/>
      <c r="C101" s="65"/>
      <c r="D101" s="65"/>
      <c r="E101" s="76"/>
      <c r="F101" s="76"/>
      <c r="G101" s="76"/>
      <c r="H101" s="76"/>
      <c r="I101" s="162"/>
      <c r="J101" s="39"/>
      <c r="K101" s="39"/>
    </row>
    <row r="102" spans="1:11" customFormat="1" ht="12.75" x14ac:dyDescent="0.2">
      <c r="A102" s="65"/>
      <c r="B102" s="65"/>
      <c r="C102" s="65"/>
      <c r="D102" s="65"/>
      <c r="E102" s="76"/>
      <c r="F102" s="76"/>
      <c r="G102" s="76"/>
      <c r="H102" s="76"/>
      <c r="I102" s="162"/>
      <c r="J102" s="39"/>
      <c r="K102" s="39"/>
    </row>
    <row r="103" spans="1:11" customFormat="1" ht="12.75" x14ac:dyDescent="0.2">
      <c r="A103" s="65"/>
      <c r="B103" s="65"/>
      <c r="C103" s="65"/>
      <c r="D103" s="65"/>
      <c r="E103" s="76"/>
      <c r="F103" s="76"/>
      <c r="G103" s="76"/>
      <c r="H103" s="76"/>
      <c r="I103" s="162"/>
      <c r="J103" s="39"/>
      <c r="K103" s="39"/>
    </row>
    <row r="104" spans="1:11" customFormat="1" ht="12.75" x14ac:dyDescent="0.2">
      <c r="A104" s="65"/>
      <c r="B104" s="65"/>
      <c r="C104" s="65"/>
      <c r="D104" s="65"/>
      <c r="E104" s="76"/>
      <c r="F104" s="76"/>
      <c r="G104" s="76"/>
      <c r="H104" s="76"/>
      <c r="I104" s="162"/>
      <c r="J104" s="39"/>
      <c r="K104" s="39"/>
    </row>
    <row r="105" spans="1:11" customFormat="1" ht="12.75" x14ac:dyDescent="0.2">
      <c r="A105" s="65"/>
      <c r="B105" s="65"/>
      <c r="C105" s="65"/>
      <c r="D105" s="65"/>
      <c r="E105" s="76"/>
      <c r="F105" s="76"/>
      <c r="G105" s="76"/>
      <c r="H105" s="76"/>
      <c r="I105" s="162"/>
      <c r="J105" s="39"/>
      <c r="K105" s="39"/>
    </row>
    <row r="106" spans="1:11" customFormat="1" ht="12.75" x14ac:dyDescent="0.2">
      <c r="A106" s="65"/>
      <c r="B106" s="65"/>
      <c r="C106" s="65"/>
      <c r="D106" s="65"/>
      <c r="E106" s="76"/>
      <c r="F106" s="76"/>
      <c r="G106" s="76"/>
      <c r="H106" s="76"/>
      <c r="I106" s="162"/>
      <c r="J106" s="39"/>
      <c r="K106" s="39"/>
    </row>
    <row r="107" spans="1:11" customFormat="1" ht="12.75" x14ac:dyDescent="0.2">
      <c r="A107" s="65"/>
      <c r="B107" s="65"/>
      <c r="C107" s="65"/>
      <c r="D107" s="65"/>
      <c r="E107" s="76"/>
      <c r="F107" s="76"/>
      <c r="G107" s="76"/>
      <c r="H107" s="76"/>
      <c r="I107" s="162"/>
      <c r="J107" s="39"/>
      <c r="K107" s="39"/>
    </row>
    <row r="108" spans="1:11" customFormat="1" ht="12.75" x14ac:dyDescent="0.2">
      <c r="A108" s="65"/>
      <c r="B108" s="65"/>
      <c r="C108" s="65"/>
      <c r="D108" s="65"/>
      <c r="E108" s="76"/>
      <c r="F108" s="76"/>
      <c r="G108" s="76"/>
      <c r="H108" s="76"/>
      <c r="I108" s="162"/>
      <c r="J108" s="39"/>
      <c r="K108" s="39"/>
    </row>
    <row r="109" spans="1:11" customFormat="1" ht="12.75" x14ac:dyDescent="0.2">
      <c r="A109" s="65"/>
      <c r="B109" s="65"/>
      <c r="C109" s="65"/>
      <c r="D109" s="65"/>
      <c r="E109" s="76"/>
      <c r="F109" s="76"/>
      <c r="G109" s="76"/>
      <c r="H109" s="76"/>
      <c r="I109" s="162"/>
      <c r="J109" s="39"/>
      <c r="K109" s="39"/>
    </row>
    <row r="110" spans="1:11" customFormat="1" ht="12.75" x14ac:dyDescent="0.2">
      <c r="A110" s="65"/>
      <c r="B110" s="65"/>
      <c r="C110" s="65"/>
      <c r="D110" s="65"/>
      <c r="E110" s="76"/>
      <c r="F110" s="76"/>
      <c r="G110" s="76"/>
      <c r="H110" s="76"/>
      <c r="I110" s="162"/>
      <c r="J110" s="39"/>
      <c r="K110" s="39"/>
    </row>
    <row r="111" spans="1:11" customFormat="1" ht="12.75" x14ac:dyDescent="0.2">
      <c r="A111" s="65"/>
      <c r="B111" s="65"/>
      <c r="C111" s="65"/>
      <c r="D111" s="65"/>
      <c r="E111" s="76"/>
      <c r="F111" s="76"/>
      <c r="G111" s="76"/>
      <c r="H111" s="76"/>
      <c r="I111" s="162"/>
      <c r="J111" s="39"/>
      <c r="K111" s="39"/>
    </row>
    <row r="112" spans="1:11" customFormat="1" ht="12.75" x14ac:dyDescent="0.2">
      <c r="A112" s="65"/>
      <c r="B112" s="65"/>
      <c r="C112" s="65"/>
      <c r="D112" s="65"/>
      <c r="E112" s="76"/>
      <c r="F112" s="76"/>
      <c r="G112" s="76"/>
      <c r="H112" s="76"/>
      <c r="I112" s="162"/>
      <c r="J112" s="39"/>
      <c r="K112" s="39"/>
    </row>
    <row r="113" spans="1:11" customFormat="1" ht="6.75" customHeight="1" x14ac:dyDescent="0.2">
      <c r="A113" s="65"/>
      <c r="B113" s="65"/>
      <c r="C113" s="65"/>
      <c r="D113" s="65"/>
      <c r="E113" s="76"/>
      <c r="F113" s="76"/>
      <c r="G113" s="76"/>
      <c r="H113" s="76"/>
      <c r="I113" s="162"/>
      <c r="J113" s="39"/>
      <c r="K113" s="39"/>
    </row>
    <row r="114" spans="1:11" customFormat="1" ht="12.75" customHeight="1" x14ac:dyDescent="0.2">
      <c r="A114" s="65"/>
      <c r="B114" s="65"/>
      <c r="C114" s="65"/>
      <c r="D114" s="65"/>
      <c r="E114" s="76"/>
      <c r="F114" s="76"/>
      <c r="G114" s="76"/>
      <c r="H114" s="76"/>
      <c r="I114" s="162"/>
      <c r="J114" s="39"/>
      <c r="K114" s="39"/>
    </row>
    <row r="115" spans="1:11" customFormat="1" ht="23.25" customHeight="1" x14ac:dyDescent="0.2">
      <c r="A115" s="65"/>
      <c r="B115" s="65"/>
      <c r="C115" s="65"/>
      <c r="D115" s="65"/>
      <c r="E115" s="76"/>
      <c r="F115" s="76"/>
      <c r="G115" s="76"/>
      <c r="H115" s="76"/>
      <c r="I115" s="162"/>
      <c r="J115" s="39"/>
      <c r="K115" s="39"/>
    </row>
    <row r="116" spans="1:11" customFormat="1" ht="25.5" customHeight="1" x14ac:dyDescent="0.2">
      <c r="A116" s="65"/>
      <c r="B116" s="65"/>
      <c r="C116" s="65"/>
      <c r="D116" s="65"/>
      <c r="E116" s="76"/>
      <c r="F116" s="76"/>
      <c r="G116" s="76"/>
      <c r="H116" s="76"/>
      <c r="I116" s="162"/>
      <c r="J116" s="39"/>
      <c r="K116" s="39"/>
    </row>
    <row r="117" spans="1:11" customFormat="1" ht="33" customHeight="1" x14ac:dyDescent="0.2">
      <c r="A117" s="65"/>
      <c r="B117" s="65"/>
      <c r="C117" s="65"/>
      <c r="D117" s="65"/>
      <c r="E117" s="76"/>
      <c r="F117" s="76"/>
      <c r="G117" s="76"/>
      <c r="H117" s="76"/>
      <c r="I117" s="162"/>
      <c r="J117" s="39"/>
      <c r="K117" s="39"/>
    </row>
    <row r="118" spans="1:11" customFormat="1" ht="39.75" customHeight="1" x14ac:dyDescent="0.2">
      <c r="A118" s="65"/>
      <c r="B118" s="65"/>
      <c r="C118" s="65"/>
      <c r="D118" s="65"/>
      <c r="E118" s="76"/>
      <c r="F118" s="76"/>
      <c r="G118" s="76"/>
      <c r="H118" s="76"/>
      <c r="I118" s="162"/>
      <c r="J118" s="39"/>
      <c r="K118" s="39"/>
    </row>
    <row r="119" spans="1:11" customFormat="1" ht="27.75" customHeight="1" x14ac:dyDescent="0.2">
      <c r="A119" s="65"/>
      <c r="B119" s="65"/>
      <c r="C119" s="65"/>
      <c r="D119" s="65"/>
      <c r="E119" s="76"/>
      <c r="F119" s="76"/>
      <c r="G119" s="76"/>
      <c r="H119" s="76"/>
      <c r="I119" s="162"/>
      <c r="J119" s="39"/>
      <c r="K119" s="39"/>
    </row>
    <row r="120" spans="1:11" customFormat="1" ht="12.75" x14ac:dyDescent="0.2">
      <c r="A120" s="65"/>
      <c r="B120" s="65"/>
      <c r="C120" s="65"/>
      <c r="D120" s="65"/>
      <c r="E120" s="76"/>
      <c r="F120" s="76"/>
      <c r="G120" s="76"/>
      <c r="H120" s="76"/>
      <c r="I120" s="162"/>
      <c r="J120" s="39"/>
      <c r="K120" s="39"/>
    </row>
    <row r="121" spans="1:11" customFormat="1" ht="12.75" x14ac:dyDescent="0.2">
      <c r="A121" s="65"/>
      <c r="B121" s="65"/>
      <c r="C121" s="65"/>
      <c r="D121" s="65"/>
      <c r="E121" s="76"/>
      <c r="F121" s="76"/>
      <c r="G121" s="76"/>
      <c r="H121" s="76"/>
      <c r="I121" s="162"/>
      <c r="J121" s="39"/>
      <c r="K121" s="39"/>
    </row>
    <row r="122" spans="1:11" customFormat="1" ht="12.75" x14ac:dyDescent="0.2">
      <c r="A122" s="65"/>
      <c r="B122" s="65"/>
      <c r="C122" s="65"/>
      <c r="D122" s="65"/>
      <c r="E122" s="76"/>
      <c r="F122" s="76"/>
      <c r="G122" s="76"/>
      <c r="H122" s="76"/>
      <c r="I122" s="162"/>
      <c r="J122" s="39"/>
      <c r="K122" s="39"/>
    </row>
    <row r="123" spans="1:11" customFormat="1" ht="15" customHeight="1" x14ac:dyDescent="0.2">
      <c r="A123" s="65"/>
      <c r="B123" s="65"/>
      <c r="C123" s="65"/>
      <c r="D123" s="65"/>
      <c r="E123" s="76"/>
      <c r="F123" s="76"/>
      <c r="G123" s="76"/>
      <c r="H123" s="76"/>
      <c r="I123" s="162"/>
      <c r="J123" s="39"/>
      <c r="K123" s="39"/>
    </row>
    <row r="124" spans="1:11" customFormat="1" ht="12.75" x14ac:dyDescent="0.2">
      <c r="A124" s="65"/>
      <c r="B124" s="65"/>
      <c r="C124" s="65"/>
      <c r="D124" s="65"/>
      <c r="E124" s="76"/>
      <c r="F124" s="76"/>
      <c r="G124" s="76"/>
      <c r="H124" s="76"/>
      <c r="I124" s="162"/>
      <c r="J124" s="39"/>
      <c r="K124" s="39"/>
    </row>
    <row r="125" spans="1:11" customFormat="1" ht="12.75" x14ac:dyDescent="0.2">
      <c r="A125" s="65"/>
      <c r="B125" s="65"/>
      <c r="C125" s="65"/>
      <c r="D125" s="65"/>
      <c r="E125" s="76"/>
      <c r="F125" s="76"/>
      <c r="G125" s="76"/>
      <c r="H125" s="76"/>
      <c r="I125" s="162"/>
      <c r="J125" s="39"/>
      <c r="K125" s="39"/>
    </row>
    <row r="126" spans="1:11" customFormat="1" ht="12.75" x14ac:dyDescent="0.2">
      <c r="A126" s="65"/>
      <c r="B126" s="65"/>
      <c r="C126" s="65"/>
      <c r="D126" s="65"/>
      <c r="E126" s="76"/>
      <c r="F126" s="76"/>
      <c r="G126" s="76"/>
      <c r="H126" s="76"/>
      <c r="I126" s="162"/>
      <c r="J126" s="39"/>
      <c r="K126" s="39"/>
    </row>
    <row r="127" spans="1:11" customFormat="1" ht="11.25" customHeight="1" x14ac:dyDescent="0.2">
      <c r="A127" s="65"/>
      <c r="B127" s="65"/>
      <c r="C127" s="65"/>
      <c r="D127" s="65"/>
      <c r="E127" s="76"/>
      <c r="F127" s="76"/>
      <c r="G127" s="76"/>
      <c r="H127" s="76"/>
      <c r="I127" s="162"/>
      <c r="J127" s="39"/>
      <c r="K127" s="39"/>
    </row>
    <row r="128" spans="1:11" customFormat="1" ht="11.25" customHeight="1" x14ac:dyDescent="0.2">
      <c r="A128" s="65"/>
      <c r="B128" s="65"/>
      <c r="C128" s="65"/>
      <c r="D128" s="65"/>
      <c r="E128" s="76"/>
      <c r="F128" s="76"/>
      <c r="G128" s="76"/>
      <c r="H128" s="76"/>
      <c r="I128" s="162"/>
      <c r="J128" s="39"/>
      <c r="K128" s="39"/>
    </row>
    <row r="129" spans="1:11" customFormat="1" ht="12.75" x14ac:dyDescent="0.2">
      <c r="A129" s="65"/>
      <c r="B129" s="65"/>
      <c r="C129" s="65"/>
      <c r="D129" s="65"/>
      <c r="E129" s="76"/>
      <c r="F129" s="76"/>
      <c r="G129" s="76"/>
      <c r="H129" s="76"/>
      <c r="I129" s="162"/>
      <c r="J129" s="39"/>
      <c r="K129" s="39"/>
    </row>
    <row r="130" spans="1:11" customFormat="1" ht="12.75" x14ac:dyDescent="0.2">
      <c r="A130" s="65"/>
      <c r="B130" s="65"/>
      <c r="C130" s="65"/>
      <c r="D130" s="65"/>
      <c r="E130" s="76"/>
      <c r="F130" s="76"/>
      <c r="G130" s="76"/>
      <c r="H130" s="76"/>
      <c r="I130" s="162"/>
      <c r="J130" s="39"/>
      <c r="K130" s="39"/>
    </row>
    <row r="131" spans="1:11" customFormat="1" ht="24.75" customHeight="1" x14ac:dyDescent="0.2">
      <c r="A131" s="65"/>
      <c r="B131" s="65"/>
      <c r="C131" s="65"/>
      <c r="D131" s="65"/>
      <c r="E131" s="76"/>
      <c r="F131" s="76"/>
      <c r="G131" s="76"/>
      <c r="H131" s="76"/>
      <c r="I131" s="162"/>
      <c r="J131" s="39"/>
      <c r="K131" s="39"/>
    </row>
    <row r="132" spans="1:11" customFormat="1" ht="12.75" x14ac:dyDescent="0.2">
      <c r="A132" s="65"/>
      <c r="B132" s="65"/>
      <c r="C132" s="65"/>
      <c r="D132" s="65"/>
      <c r="E132" s="76"/>
      <c r="F132" s="76"/>
      <c r="G132" s="76"/>
      <c r="H132" s="76"/>
      <c r="I132" s="162"/>
      <c r="J132" s="39"/>
      <c r="K132" s="39"/>
    </row>
    <row r="133" spans="1:11" customFormat="1" ht="12.75" x14ac:dyDescent="0.2">
      <c r="A133" s="65"/>
      <c r="B133" s="65"/>
      <c r="C133" s="65"/>
      <c r="D133" s="65"/>
      <c r="E133" s="76"/>
      <c r="F133" s="76"/>
      <c r="G133" s="76"/>
      <c r="H133" s="76"/>
      <c r="I133" s="162"/>
      <c r="J133" s="39"/>
      <c r="K133" s="39"/>
    </row>
    <row r="134" spans="1:11" customFormat="1" ht="12.75" x14ac:dyDescent="0.2">
      <c r="A134" s="65"/>
      <c r="B134" s="65"/>
      <c r="C134" s="65"/>
      <c r="D134" s="65"/>
      <c r="E134" s="76"/>
      <c r="F134" s="76"/>
      <c r="G134" s="76"/>
      <c r="H134" s="76"/>
      <c r="I134" s="162"/>
      <c r="J134" s="39"/>
      <c r="K134" s="39"/>
    </row>
    <row r="135" spans="1:11" customFormat="1" ht="12.75" x14ac:dyDescent="0.2">
      <c r="A135" s="65"/>
      <c r="B135" s="65"/>
      <c r="C135" s="65"/>
      <c r="D135" s="65"/>
      <c r="E135" s="76"/>
      <c r="F135" s="76"/>
      <c r="G135" s="76"/>
      <c r="H135" s="76"/>
      <c r="I135" s="162"/>
      <c r="J135" s="39"/>
      <c r="K135" s="39"/>
    </row>
    <row r="136" spans="1:11" customFormat="1" ht="12.75" x14ac:dyDescent="0.2">
      <c r="A136" s="65"/>
      <c r="B136" s="65"/>
      <c r="C136" s="65"/>
      <c r="D136" s="65"/>
      <c r="E136" s="76"/>
      <c r="F136" s="76"/>
      <c r="G136" s="76"/>
      <c r="H136" s="76"/>
      <c r="I136" s="162"/>
      <c r="J136" s="39"/>
      <c r="K136" s="39"/>
    </row>
    <row r="137" spans="1:11" customFormat="1" ht="38.25" customHeight="1" x14ac:dyDescent="0.2">
      <c r="A137" s="65"/>
      <c r="B137" s="65"/>
      <c r="C137" s="65"/>
      <c r="D137" s="65"/>
      <c r="E137" s="76"/>
      <c r="F137" s="76"/>
      <c r="G137" s="76"/>
      <c r="H137" s="76"/>
      <c r="I137" s="162"/>
      <c r="J137" s="39"/>
      <c r="K137" s="39"/>
    </row>
    <row r="138" spans="1:11" customFormat="1" ht="26.25" customHeight="1" x14ac:dyDescent="0.2">
      <c r="A138" s="65"/>
      <c r="B138" s="65"/>
      <c r="C138" s="65"/>
      <c r="D138" s="65"/>
      <c r="E138" s="76"/>
      <c r="F138" s="76"/>
      <c r="G138" s="76"/>
      <c r="H138" s="76"/>
      <c r="I138" s="162"/>
      <c r="J138" s="39"/>
      <c r="K138" s="39"/>
    </row>
    <row r="139" spans="1:11" customFormat="1" ht="12.75" x14ac:dyDescent="0.2">
      <c r="A139" s="65"/>
      <c r="B139" s="65"/>
      <c r="C139" s="65"/>
      <c r="D139" s="65"/>
      <c r="E139" s="76"/>
      <c r="F139" s="76"/>
      <c r="G139" s="76"/>
      <c r="H139" s="76"/>
      <c r="I139" s="162"/>
      <c r="J139" s="39"/>
      <c r="K139" s="39"/>
    </row>
    <row r="140" spans="1:11" customFormat="1" ht="12.75" x14ac:dyDescent="0.2">
      <c r="A140" s="65"/>
      <c r="B140" s="65"/>
      <c r="C140" s="65"/>
      <c r="D140" s="65"/>
      <c r="E140" s="76"/>
      <c r="F140" s="76"/>
      <c r="G140" s="76"/>
      <c r="H140" s="76"/>
      <c r="I140" s="162"/>
      <c r="J140" s="39"/>
      <c r="K140" s="39"/>
    </row>
    <row r="141" spans="1:11" customFormat="1" ht="24.75" customHeight="1" x14ac:dyDescent="0.2">
      <c r="A141" s="65"/>
      <c r="B141" s="65"/>
      <c r="C141" s="65"/>
      <c r="D141" s="65"/>
      <c r="E141" s="76"/>
      <c r="F141" s="76"/>
      <c r="G141" s="76"/>
      <c r="H141" s="76"/>
      <c r="I141" s="162"/>
      <c r="J141" s="39"/>
      <c r="K141" s="39"/>
    </row>
    <row r="142" spans="1:11" customFormat="1" ht="12.75" x14ac:dyDescent="0.2">
      <c r="A142" s="65"/>
      <c r="B142" s="65"/>
      <c r="C142" s="65"/>
      <c r="D142" s="65"/>
      <c r="E142" s="76"/>
      <c r="F142" s="76"/>
      <c r="G142" s="76"/>
      <c r="H142" s="76"/>
      <c r="I142" s="162"/>
      <c r="J142" s="39"/>
      <c r="K142" s="39"/>
    </row>
    <row r="143" spans="1:11" customFormat="1" ht="12.75" x14ac:dyDescent="0.2">
      <c r="A143" s="65"/>
      <c r="B143" s="65"/>
      <c r="C143" s="65"/>
      <c r="D143" s="65"/>
      <c r="E143" s="76"/>
      <c r="F143" s="76"/>
      <c r="G143" s="76"/>
      <c r="H143" s="76"/>
      <c r="I143" s="162"/>
      <c r="J143" s="39"/>
      <c r="K143" s="39"/>
    </row>
    <row r="144" spans="1:11" customFormat="1" ht="26.25" customHeight="1" x14ac:dyDescent="0.2">
      <c r="A144" s="65"/>
      <c r="B144" s="65"/>
      <c r="C144" s="65"/>
      <c r="D144" s="65"/>
      <c r="E144" s="76"/>
      <c r="F144" s="76"/>
      <c r="G144" s="76"/>
      <c r="H144" s="76"/>
      <c r="I144" s="162"/>
      <c r="J144" s="39"/>
      <c r="K144" s="39"/>
    </row>
    <row r="145" spans="1:11" customFormat="1" ht="24" customHeight="1" x14ac:dyDescent="0.2">
      <c r="A145" s="65"/>
      <c r="B145" s="65"/>
      <c r="C145" s="65"/>
      <c r="D145" s="65"/>
      <c r="E145" s="76"/>
      <c r="F145" s="76"/>
      <c r="G145" s="76"/>
      <c r="H145" s="76"/>
      <c r="I145" s="162"/>
      <c r="J145" s="39"/>
      <c r="K145" s="39"/>
    </row>
    <row r="146" spans="1:11" customFormat="1" ht="12.75" x14ac:dyDescent="0.2">
      <c r="A146" s="65"/>
      <c r="B146" s="65"/>
      <c r="C146" s="65"/>
      <c r="D146" s="65"/>
      <c r="E146" s="76"/>
      <c r="F146" s="76"/>
      <c r="G146" s="76"/>
      <c r="H146" s="76"/>
      <c r="I146" s="162"/>
      <c r="J146" s="39"/>
      <c r="K146" s="39"/>
    </row>
    <row r="147" spans="1:11" customFormat="1" ht="12.75" x14ac:dyDescent="0.2">
      <c r="A147" s="65"/>
      <c r="B147" s="65"/>
      <c r="C147" s="65"/>
      <c r="D147" s="65"/>
      <c r="E147" s="76"/>
      <c r="F147" s="76"/>
      <c r="G147" s="76"/>
      <c r="H147" s="76"/>
      <c r="I147" s="162"/>
      <c r="J147" s="39"/>
      <c r="K147" s="39"/>
    </row>
    <row r="148" spans="1:11" customFormat="1" ht="22.5" customHeight="1" x14ac:dyDescent="0.2">
      <c r="A148" s="65"/>
      <c r="B148" s="65"/>
      <c r="C148" s="65"/>
      <c r="D148" s="65"/>
      <c r="E148" s="76"/>
      <c r="F148" s="76"/>
      <c r="G148" s="76"/>
      <c r="H148" s="76"/>
      <c r="I148" s="162"/>
      <c r="J148" s="39"/>
      <c r="K148" s="39"/>
    </row>
    <row r="149" spans="1:11" customFormat="1" ht="14.25" customHeight="1" x14ac:dyDescent="0.2">
      <c r="A149" s="65"/>
      <c r="B149" s="65"/>
      <c r="C149" s="65"/>
      <c r="D149" s="65"/>
      <c r="E149" s="76"/>
      <c r="F149" s="76"/>
      <c r="G149" s="76"/>
      <c r="H149" s="76"/>
      <c r="I149" s="162"/>
      <c r="J149" s="39"/>
      <c r="K149" s="39"/>
    </row>
    <row r="150" spans="1:11" customFormat="1" ht="21" customHeight="1" x14ac:dyDescent="0.2">
      <c r="A150" s="65"/>
      <c r="B150" s="65"/>
      <c r="C150" s="65"/>
      <c r="D150" s="65"/>
      <c r="E150" s="76"/>
      <c r="F150" s="76"/>
      <c r="G150" s="76"/>
      <c r="H150" s="76"/>
      <c r="I150" s="162"/>
      <c r="J150" s="39"/>
      <c r="K150" s="39"/>
    </row>
    <row r="151" spans="1:11" customFormat="1" ht="32.25" customHeight="1" x14ac:dyDescent="0.2">
      <c r="A151" s="65"/>
      <c r="B151" s="65"/>
      <c r="C151" s="65"/>
      <c r="D151" s="65"/>
      <c r="E151" s="76"/>
      <c r="F151" s="76"/>
      <c r="G151" s="76"/>
      <c r="H151" s="76"/>
      <c r="I151" s="162"/>
      <c r="J151" s="39"/>
      <c r="K151" s="39"/>
    </row>
    <row r="152" spans="1:11" customFormat="1" ht="18" customHeight="1" x14ac:dyDescent="0.2">
      <c r="A152" s="65"/>
      <c r="B152" s="65"/>
      <c r="C152" s="65"/>
      <c r="D152" s="65"/>
      <c r="E152" s="76"/>
      <c r="F152" s="76"/>
      <c r="G152" s="76"/>
      <c r="H152" s="76"/>
      <c r="I152" s="162"/>
      <c r="J152" s="39"/>
      <c r="K152" s="39"/>
    </row>
    <row r="153" spans="1:11" customFormat="1" ht="12.75" customHeight="1" x14ac:dyDescent="0.2">
      <c r="A153" s="65"/>
      <c r="B153" s="65"/>
      <c r="C153" s="65"/>
      <c r="D153" s="65"/>
      <c r="E153" s="76"/>
      <c r="F153" s="76"/>
      <c r="G153" s="76"/>
      <c r="H153" s="76"/>
      <c r="I153" s="162"/>
      <c r="J153" s="39"/>
      <c r="K153" s="39"/>
    </row>
    <row r="154" spans="1:11" customFormat="1" ht="15.75" customHeight="1" x14ac:dyDescent="0.2">
      <c r="A154" s="65"/>
      <c r="B154" s="65"/>
      <c r="C154" s="65"/>
      <c r="D154" s="65"/>
      <c r="E154" s="76"/>
      <c r="F154" s="76"/>
      <c r="G154" s="76"/>
      <c r="H154" s="76"/>
      <c r="I154" s="162"/>
      <c r="J154" s="39"/>
      <c r="K154" s="39"/>
    </row>
    <row r="155" spans="1:11" customFormat="1" ht="12.75" customHeight="1" x14ac:dyDescent="0.2">
      <c r="A155" s="65"/>
      <c r="B155" s="65"/>
      <c r="C155" s="65"/>
      <c r="D155" s="65"/>
      <c r="E155" s="76"/>
      <c r="F155" s="76"/>
      <c r="G155" s="76"/>
      <c r="H155" s="76"/>
      <c r="I155" s="162"/>
      <c r="J155" s="39"/>
      <c r="K155" s="39"/>
    </row>
    <row r="156" spans="1:11" customFormat="1" ht="12" customHeight="1" x14ac:dyDescent="0.2">
      <c r="A156" s="65"/>
      <c r="B156" s="65"/>
      <c r="C156" s="65"/>
      <c r="D156" s="65"/>
      <c r="E156" s="76"/>
      <c r="F156" s="76"/>
      <c r="G156" s="76"/>
      <c r="H156" s="76"/>
      <c r="I156" s="162"/>
      <c r="J156" s="39"/>
      <c r="K156" s="39"/>
    </row>
    <row r="157" spans="1:11" customFormat="1" ht="12.75" x14ac:dyDescent="0.2">
      <c r="A157" s="65"/>
      <c r="B157" s="65"/>
      <c r="C157" s="65"/>
      <c r="D157" s="65"/>
      <c r="E157" s="76"/>
      <c r="F157" s="76"/>
      <c r="G157" s="76"/>
      <c r="H157" s="76"/>
      <c r="I157" s="162"/>
      <c r="J157" s="39"/>
      <c r="K157" s="39"/>
    </row>
    <row r="158" spans="1:11" customFormat="1" ht="14.25" customHeight="1" x14ac:dyDescent="0.2">
      <c r="A158" s="65"/>
      <c r="B158" s="65"/>
      <c r="C158" s="65"/>
      <c r="D158" s="65"/>
      <c r="E158" s="76"/>
      <c r="F158" s="76"/>
      <c r="G158" s="76"/>
      <c r="H158" s="76"/>
      <c r="I158" s="162"/>
      <c r="J158" s="39"/>
      <c r="K158" s="39"/>
    </row>
    <row r="159" spans="1:11" customFormat="1" ht="20.25" customHeight="1" x14ac:dyDescent="0.2">
      <c r="A159" s="65"/>
      <c r="B159" s="65"/>
      <c r="C159" s="65"/>
      <c r="D159" s="65"/>
      <c r="E159" s="76"/>
      <c r="F159" s="76"/>
      <c r="G159" s="76"/>
      <c r="H159" s="76"/>
      <c r="I159" s="162"/>
      <c r="J159" s="39"/>
      <c r="K159" s="39"/>
    </row>
    <row r="160" spans="1:11" customFormat="1" ht="14.25" customHeight="1" x14ac:dyDescent="0.2">
      <c r="A160" s="65"/>
      <c r="B160" s="65"/>
      <c r="C160" s="65"/>
      <c r="D160" s="65"/>
      <c r="E160" s="76"/>
      <c r="F160" s="76"/>
      <c r="G160" s="76"/>
      <c r="H160" s="76"/>
      <c r="I160" s="162"/>
      <c r="J160" s="39"/>
      <c r="K160" s="39"/>
    </row>
    <row r="161" spans="1:11" customFormat="1" ht="12.75" x14ac:dyDescent="0.2">
      <c r="A161" s="65"/>
      <c r="B161" s="65"/>
      <c r="C161" s="65"/>
      <c r="D161" s="65"/>
      <c r="E161" s="76"/>
      <c r="F161" s="76"/>
      <c r="G161" s="76"/>
      <c r="H161" s="76"/>
      <c r="I161" s="162"/>
      <c r="J161" s="39"/>
      <c r="K161" s="39"/>
    </row>
    <row r="162" spans="1:11" customFormat="1" ht="15.75" customHeight="1" x14ac:dyDescent="0.2">
      <c r="A162" s="65"/>
      <c r="B162" s="65"/>
      <c r="C162" s="65"/>
      <c r="D162" s="65"/>
      <c r="E162" s="76"/>
      <c r="F162" s="76"/>
      <c r="G162" s="76"/>
      <c r="H162" s="76"/>
      <c r="I162" s="162"/>
      <c r="J162" s="39"/>
      <c r="K162" s="39"/>
    </row>
    <row r="163" spans="1:11" customFormat="1" ht="15.75" customHeight="1" x14ac:dyDescent="0.2">
      <c r="A163" s="65"/>
      <c r="B163" s="65"/>
      <c r="C163" s="65"/>
      <c r="D163" s="65"/>
      <c r="E163" s="76"/>
      <c r="F163" s="76"/>
      <c r="G163" s="76"/>
      <c r="H163" s="76"/>
      <c r="I163" s="162"/>
      <c r="J163" s="39"/>
      <c r="K163" s="39"/>
    </row>
    <row r="164" spans="1:11" customFormat="1" ht="12.75" x14ac:dyDescent="0.2">
      <c r="A164" s="65"/>
      <c r="B164" s="65"/>
      <c r="C164" s="65"/>
      <c r="D164" s="65"/>
      <c r="E164" s="76"/>
      <c r="F164" s="76"/>
      <c r="G164" s="76"/>
      <c r="H164" s="76"/>
      <c r="I164" s="162"/>
      <c r="J164" s="39"/>
      <c r="K164" s="39"/>
    </row>
    <row r="165" spans="1:11" customFormat="1" ht="12.75" x14ac:dyDescent="0.2">
      <c r="A165" s="65"/>
      <c r="B165" s="65"/>
      <c r="C165" s="65"/>
      <c r="D165" s="65"/>
      <c r="E165" s="76"/>
      <c r="F165" s="76"/>
      <c r="G165" s="76"/>
      <c r="H165" s="76"/>
      <c r="I165" s="162"/>
      <c r="J165" s="39"/>
      <c r="K165" s="39"/>
    </row>
    <row r="166" spans="1:11" customFormat="1" ht="14.25" customHeight="1" x14ac:dyDescent="0.2">
      <c r="A166" s="65"/>
      <c r="B166" s="65"/>
      <c r="C166" s="65"/>
      <c r="D166" s="65"/>
      <c r="E166" s="76"/>
      <c r="F166" s="76"/>
      <c r="G166" s="76"/>
      <c r="H166" s="76"/>
      <c r="I166" s="162"/>
      <c r="J166" s="39"/>
      <c r="K166" s="39"/>
    </row>
    <row r="167" spans="1:11" customFormat="1" ht="22.5" customHeight="1" x14ac:dyDescent="0.2">
      <c r="A167" s="65"/>
      <c r="B167" s="65"/>
      <c r="C167" s="65"/>
      <c r="D167" s="65"/>
      <c r="E167" s="76"/>
      <c r="F167" s="76"/>
      <c r="G167" s="76"/>
      <c r="H167" s="76"/>
      <c r="I167" s="162"/>
      <c r="J167" s="39"/>
      <c r="K167" s="39"/>
    </row>
    <row r="168" spans="1:11" customFormat="1" ht="37.5" customHeight="1" x14ac:dyDescent="0.2">
      <c r="A168" s="65"/>
      <c r="B168" s="65"/>
      <c r="C168" s="65"/>
      <c r="D168" s="65"/>
      <c r="E168" s="76"/>
      <c r="F168" s="76"/>
      <c r="G168" s="76"/>
      <c r="H168" s="76"/>
      <c r="I168" s="162"/>
      <c r="J168" s="39"/>
      <c r="K168" s="39"/>
    </row>
    <row r="169" spans="1:11" customFormat="1" ht="12.75" x14ac:dyDescent="0.2">
      <c r="A169" s="65"/>
      <c r="B169" s="65"/>
      <c r="C169" s="65"/>
      <c r="D169" s="65"/>
      <c r="E169" s="76"/>
      <c r="F169" s="76"/>
      <c r="G169" s="76"/>
      <c r="H169" s="76"/>
      <c r="I169" s="162"/>
      <c r="J169" s="39"/>
      <c r="K169" s="39"/>
    </row>
    <row r="170" spans="1:11" customFormat="1" ht="31.5" customHeight="1" x14ac:dyDescent="0.2">
      <c r="A170" s="65"/>
      <c r="B170" s="65"/>
      <c r="C170" s="65"/>
      <c r="D170" s="65"/>
      <c r="E170" s="76"/>
      <c r="F170" s="76"/>
      <c r="G170" s="76"/>
      <c r="H170" s="76"/>
      <c r="I170" s="162"/>
      <c r="J170" s="39"/>
      <c r="K170" s="39"/>
    </row>
    <row r="171" spans="1:11" customFormat="1" ht="20.25" customHeight="1" x14ac:dyDescent="0.2">
      <c r="A171" s="65"/>
      <c r="B171" s="65"/>
      <c r="C171" s="65"/>
      <c r="D171" s="65"/>
      <c r="E171" s="76"/>
      <c r="F171" s="76"/>
      <c r="G171" s="76"/>
      <c r="H171" s="76"/>
      <c r="I171" s="162"/>
      <c r="J171" s="39"/>
      <c r="K171" s="39"/>
    </row>
    <row r="172" spans="1:11" customFormat="1" ht="12.75" x14ac:dyDescent="0.2">
      <c r="A172" s="65"/>
      <c r="B172" s="65"/>
      <c r="C172" s="65"/>
      <c r="D172" s="65"/>
      <c r="E172" s="76"/>
      <c r="F172" s="76"/>
      <c r="G172" s="76"/>
      <c r="H172" s="76"/>
      <c r="I172" s="162"/>
      <c r="J172" s="39"/>
      <c r="K172" s="39"/>
    </row>
    <row r="173" spans="1:11" customFormat="1" ht="12.75" x14ac:dyDescent="0.2">
      <c r="A173" s="65"/>
      <c r="B173" s="65"/>
      <c r="C173" s="65"/>
      <c r="D173" s="65"/>
      <c r="E173" s="76"/>
      <c r="F173" s="76"/>
      <c r="G173" s="76"/>
      <c r="H173" s="76"/>
      <c r="I173" s="162"/>
      <c r="J173" s="39"/>
      <c r="K173" s="39"/>
    </row>
    <row r="174" spans="1:11" customFormat="1" ht="12.75" x14ac:dyDescent="0.2">
      <c r="A174" s="65"/>
      <c r="B174" s="65"/>
      <c r="C174" s="65"/>
      <c r="D174" s="65"/>
      <c r="E174" s="76"/>
      <c r="F174" s="76"/>
      <c r="G174" s="76"/>
      <c r="H174" s="76"/>
      <c r="I174" s="162"/>
      <c r="J174" s="39"/>
      <c r="K174" s="39"/>
    </row>
    <row r="175" spans="1:11" customFormat="1" ht="12.75" x14ac:dyDescent="0.2">
      <c r="A175" s="65"/>
      <c r="B175" s="65"/>
      <c r="C175" s="65"/>
      <c r="D175" s="65"/>
      <c r="E175" s="76"/>
      <c r="F175" s="76"/>
      <c r="G175" s="76"/>
      <c r="H175" s="76"/>
      <c r="I175" s="162"/>
      <c r="J175" s="39"/>
      <c r="K175" s="39"/>
    </row>
    <row r="176" spans="1:11" customFormat="1" ht="12.75" x14ac:dyDescent="0.2">
      <c r="A176" s="65"/>
      <c r="B176" s="65"/>
      <c r="C176" s="65"/>
      <c r="D176" s="65"/>
      <c r="E176" s="76"/>
      <c r="F176" s="76"/>
      <c r="G176" s="76"/>
      <c r="H176" s="76"/>
      <c r="I176" s="162"/>
      <c r="J176" s="39"/>
      <c r="K176" s="39"/>
    </row>
    <row r="177" spans="1:11" customFormat="1" ht="12.75" x14ac:dyDescent="0.2">
      <c r="A177" s="65"/>
      <c r="B177" s="65"/>
      <c r="C177" s="65"/>
      <c r="D177" s="65"/>
      <c r="E177" s="76"/>
      <c r="F177" s="76"/>
      <c r="G177" s="76"/>
      <c r="H177" s="76"/>
      <c r="I177" s="162"/>
      <c r="J177" s="39"/>
      <c r="K177" s="39"/>
    </row>
    <row r="178" spans="1:11" customFormat="1" ht="12.75" x14ac:dyDescent="0.2">
      <c r="A178" s="65"/>
      <c r="B178" s="65"/>
      <c r="C178" s="65"/>
      <c r="D178" s="65"/>
      <c r="E178" s="76"/>
      <c r="F178" s="76"/>
      <c r="G178" s="76"/>
      <c r="H178" s="76"/>
      <c r="I178" s="162"/>
      <c r="J178" s="39"/>
      <c r="K178" s="39"/>
    </row>
    <row r="179" spans="1:11" customFormat="1" ht="12.75" x14ac:dyDescent="0.2">
      <c r="A179" s="65"/>
      <c r="B179" s="65"/>
      <c r="C179" s="65"/>
      <c r="D179" s="65"/>
      <c r="E179" s="76"/>
      <c r="F179" s="76"/>
      <c r="G179" s="76"/>
      <c r="H179" s="76"/>
      <c r="I179" s="162"/>
      <c r="J179" s="39"/>
      <c r="K179" s="39"/>
    </row>
    <row r="180" spans="1:11" customFormat="1" ht="12.75" x14ac:dyDescent="0.2">
      <c r="A180" s="65"/>
      <c r="B180" s="65"/>
      <c r="C180" s="65"/>
      <c r="D180" s="65"/>
      <c r="E180" s="76"/>
      <c r="F180" s="76"/>
      <c r="G180" s="76"/>
      <c r="H180" s="76"/>
      <c r="I180" s="162"/>
      <c r="J180" s="39"/>
      <c r="K180" s="39"/>
    </row>
    <row r="181" spans="1:11" customFormat="1" ht="12.75" x14ac:dyDescent="0.2">
      <c r="A181" s="65"/>
      <c r="B181" s="65"/>
      <c r="C181" s="65"/>
      <c r="D181" s="65"/>
      <c r="E181" s="76"/>
      <c r="F181" s="76"/>
      <c r="G181" s="76"/>
      <c r="H181" s="76"/>
      <c r="I181" s="162"/>
      <c r="J181" s="39"/>
      <c r="K181" s="39"/>
    </row>
    <row r="182" spans="1:11" customFormat="1" ht="12.75" x14ac:dyDescent="0.2">
      <c r="A182" s="65"/>
      <c r="B182" s="65"/>
      <c r="C182" s="65"/>
      <c r="D182" s="65"/>
      <c r="E182" s="76"/>
      <c r="F182" s="76"/>
      <c r="G182" s="76"/>
      <c r="H182" s="76"/>
      <c r="I182" s="162"/>
      <c r="J182" s="39"/>
      <c r="K182" s="39"/>
    </row>
    <row r="183" spans="1:11" customFormat="1" ht="12.75" x14ac:dyDescent="0.2">
      <c r="A183" s="65"/>
      <c r="B183" s="65"/>
      <c r="C183" s="65"/>
      <c r="D183" s="65"/>
      <c r="E183" s="76"/>
      <c r="F183" s="76"/>
      <c r="G183" s="76"/>
      <c r="H183" s="76"/>
      <c r="I183" s="162"/>
      <c r="J183" s="39"/>
      <c r="K183" s="39"/>
    </row>
    <row r="184" spans="1:11" customFormat="1" ht="12.75" x14ac:dyDescent="0.2">
      <c r="A184" s="65"/>
      <c r="B184" s="65"/>
      <c r="C184" s="65"/>
      <c r="D184" s="65"/>
      <c r="E184" s="76"/>
      <c r="F184" s="76"/>
      <c r="G184" s="76"/>
      <c r="H184" s="76"/>
      <c r="I184" s="162"/>
      <c r="J184" s="39"/>
      <c r="K184" s="39"/>
    </row>
    <row r="185" spans="1:11" customFormat="1" ht="12.75" x14ac:dyDescent="0.2">
      <c r="A185" s="65"/>
      <c r="B185" s="65"/>
      <c r="C185" s="65"/>
      <c r="D185" s="65"/>
      <c r="E185" s="76"/>
      <c r="F185" s="76"/>
      <c r="G185" s="76"/>
      <c r="H185" s="76"/>
      <c r="I185" s="162"/>
      <c r="J185" s="39"/>
      <c r="K185" s="39"/>
    </row>
    <row r="186" spans="1:11" customFormat="1" ht="12.75" x14ac:dyDescent="0.2">
      <c r="A186" s="65"/>
      <c r="B186" s="65"/>
      <c r="C186" s="65"/>
      <c r="D186" s="65"/>
      <c r="E186" s="76"/>
      <c r="F186" s="76"/>
      <c r="G186" s="76"/>
      <c r="H186" s="76"/>
      <c r="I186" s="162"/>
      <c r="J186" s="39"/>
      <c r="K186" s="39"/>
    </row>
    <row r="187" spans="1:11" customFormat="1" ht="12.75" x14ac:dyDescent="0.2">
      <c r="A187" s="65"/>
      <c r="B187" s="65"/>
      <c r="C187" s="65"/>
      <c r="D187" s="65"/>
      <c r="E187" s="76"/>
      <c r="F187" s="76"/>
      <c r="G187" s="76"/>
      <c r="H187" s="76"/>
      <c r="I187" s="162"/>
      <c r="J187" s="39"/>
      <c r="K187" s="39"/>
    </row>
    <row r="188" spans="1:11" customFormat="1" ht="12.75" x14ac:dyDescent="0.2">
      <c r="A188" s="65"/>
      <c r="B188" s="65"/>
      <c r="C188" s="65"/>
      <c r="D188" s="65"/>
      <c r="E188" s="76"/>
      <c r="F188" s="76"/>
      <c r="G188" s="76"/>
      <c r="H188" s="76"/>
      <c r="I188" s="162"/>
      <c r="J188" s="39"/>
      <c r="K188" s="39"/>
    </row>
    <row r="189" spans="1:11" customFormat="1" ht="12.75" x14ac:dyDescent="0.2">
      <c r="A189" s="65"/>
      <c r="B189" s="65"/>
      <c r="C189" s="65"/>
      <c r="D189" s="65"/>
      <c r="E189" s="76"/>
      <c r="F189" s="76"/>
      <c r="G189" s="76"/>
      <c r="H189" s="76"/>
      <c r="I189" s="162"/>
      <c r="J189" s="39"/>
      <c r="K189" s="39"/>
    </row>
    <row r="190" spans="1:11" customFormat="1" ht="12.75" x14ac:dyDescent="0.2">
      <c r="A190" s="65"/>
      <c r="B190" s="65"/>
      <c r="C190" s="65"/>
      <c r="D190" s="65"/>
      <c r="E190" s="76"/>
      <c r="F190" s="76"/>
      <c r="G190" s="76"/>
      <c r="H190" s="76"/>
      <c r="I190" s="162"/>
      <c r="J190" s="39"/>
      <c r="K190" s="39"/>
    </row>
    <row r="191" spans="1:11" customFormat="1" ht="12.75" x14ac:dyDescent="0.2">
      <c r="A191" s="65"/>
      <c r="B191" s="65"/>
      <c r="C191" s="65"/>
      <c r="D191" s="65"/>
      <c r="E191" s="76"/>
      <c r="F191" s="76"/>
      <c r="G191" s="76"/>
      <c r="H191" s="76"/>
      <c r="I191" s="162"/>
      <c r="J191" s="39"/>
      <c r="K191" s="39"/>
    </row>
    <row r="192" spans="1:11" customFormat="1" ht="12.75" x14ac:dyDescent="0.2">
      <c r="A192" s="65"/>
      <c r="B192" s="65"/>
      <c r="C192" s="65"/>
      <c r="D192" s="65"/>
      <c r="E192" s="76"/>
      <c r="F192" s="76"/>
      <c r="G192" s="76"/>
      <c r="H192" s="76"/>
      <c r="I192" s="162"/>
      <c r="J192" s="39"/>
      <c r="K192" s="39"/>
    </row>
    <row r="193" spans="1:11" customFormat="1" ht="12.75" x14ac:dyDescent="0.2">
      <c r="A193" s="65"/>
      <c r="B193" s="65"/>
      <c r="C193" s="65"/>
      <c r="D193" s="65"/>
      <c r="E193" s="76"/>
      <c r="F193" s="76"/>
      <c r="G193" s="76"/>
      <c r="H193" s="76"/>
      <c r="I193" s="162"/>
      <c r="J193" s="39"/>
      <c r="K193" s="39"/>
    </row>
    <row r="194" spans="1:11" customFormat="1" ht="12.75" x14ac:dyDescent="0.2">
      <c r="A194" s="65"/>
      <c r="B194" s="65"/>
      <c r="C194" s="65"/>
      <c r="D194" s="65"/>
      <c r="E194" s="76"/>
      <c r="F194" s="76"/>
      <c r="G194" s="76"/>
      <c r="H194" s="76"/>
      <c r="I194" s="162"/>
      <c r="J194" s="39"/>
      <c r="K194" s="39"/>
    </row>
    <row r="195" spans="1:11" customFormat="1" ht="12.75" x14ac:dyDescent="0.2">
      <c r="A195" s="65"/>
      <c r="B195" s="65"/>
      <c r="C195" s="65"/>
      <c r="D195" s="65"/>
      <c r="E195" s="76"/>
      <c r="F195" s="76"/>
      <c r="G195" s="76"/>
      <c r="H195" s="76"/>
      <c r="I195" s="162"/>
      <c r="J195" s="39"/>
      <c r="K195" s="39"/>
    </row>
    <row r="196" spans="1:11" customFormat="1" ht="12.75" x14ac:dyDescent="0.2">
      <c r="A196" s="65"/>
      <c r="B196" s="65"/>
      <c r="C196" s="65"/>
      <c r="D196" s="65"/>
      <c r="E196" s="76"/>
      <c r="F196" s="76"/>
      <c r="G196" s="76"/>
      <c r="H196" s="76"/>
      <c r="I196" s="162"/>
      <c r="J196" s="39"/>
      <c r="K196" s="39"/>
    </row>
    <row r="197" spans="1:11" customFormat="1" ht="12.75" x14ac:dyDescent="0.2">
      <c r="A197" s="65"/>
      <c r="B197" s="65"/>
      <c r="C197" s="65"/>
      <c r="D197" s="65"/>
      <c r="E197" s="76"/>
      <c r="F197" s="76"/>
      <c r="G197" s="76"/>
      <c r="H197" s="76"/>
      <c r="I197" s="162"/>
      <c r="J197" s="39"/>
      <c r="K197" s="39"/>
    </row>
    <row r="198" spans="1:11" customFormat="1" ht="12.75" x14ac:dyDescent="0.2">
      <c r="A198" s="65"/>
      <c r="B198" s="65"/>
      <c r="C198" s="65"/>
      <c r="D198" s="65"/>
      <c r="E198" s="76"/>
      <c r="F198" s="76"/>
      <c r="G198" s="76"/>
      <c r="H198" s="76"/>
      <c r="I198" s="162"/>
      <c r="J198" s="39"/>
      <c r="K198" s="39"/>
    </row>
    <row r="199" spans="1:11" customFormat="1" ht="12.75" x14ac:dyDescent="0.2">
      <c r="A199" s="65"/>
      <c r="B199" s="65"/>
      <c r="C199" s="65"/>
      <c r="D199" s="65"/>
      <c r="E199" s="76"/>
      <c r="F199" s="76"/>
      <c r="G199" s="76"/>
      <c r="H199" s="76"/>
      <c r="I199" s="162"/>
      <c r="J199" s="39"/>
      <c r="K199" s="39"/>
    </row>
    <row r="200" spans="1:11" customFormat="1" ht="12.75" x14ac:dyDescent="0.2">
      <c r="A200" s="65"/>
      <c r="B200" s="65"/>
      <c r="C200" s="65"/>
      <c r="D200" s="65"/>
      <c r="E200" s="76"/>
      <c r="F200" s="76"/>
      <c r="G200" s="76"/>
      <c r="H200" s="76"/>
      <c r="I200" s="162"/>
      <c r="J200" s="39"/>
      <c r="K200" s="39"/>
    </row>
    <row r="201" spans="1:11" customFormat="1" ht="12.75" x14ac:dyDescent="0.2">
      <c r="A201" s="65"/>
      <c r="B201" s="65"/>
      <c r="C201" s="65"/>
      <c r="D201" s="65"/>
      <c r="E201" s="76"/>
      <c r="F201" s="76"/>
      <c r="G201" s="76"/>
      <c r="H201" s="76"/>
      <c r="I201" s="162"/>
      <c r="J201" s="39"/>
      <c r="K201" s="39"/>
    </row>
    <row r="202" spans="1:11" customFormat="1" ht="12.75" x14ac:dyDescent="0.2">
      <c r="A202" s="65"/>
      <c r="B202" s="65"/>
      <c r="C202" s="65"/>
      <c r="D202" s="65"/>
      <c r="E202" s="76"/>
      <c r="F202" s="76"/>
      <c r="G202" s="76"/>
      <c r="H202" s="76"/>
      <c r="I202" s="162"/>
      <c r="J202" s="39"/>
      <c r="K202" s="39"/>
    </row>
    <row r="203" spans="1:11" customFormat="1" ht="12.75" x14ac:dyDescent="0.2">
      <c r="A203" s="65"/>
      <c r="B203" s="65"/>
      <c r="C203" s="65"/>
      <c r="D203" s="65"/>
      <c r="E203" s="76"/>
      <c r="F203" s="76"/>
      <c r="G203" s="76"/>
      <c r="H203" s="76"/>
      <c r="I203" s="162"/>
      <c r="J203" s="39"/>
      <c r="K203" s="39"/>
    </row>
    <row r="204" spans="1:11" customFormat="1" ht="12.75" x14ac:dyDescent="0.2">
      <c r="A204" s="65"/>
      <c r="B204" s="65"/>
      <c r="C204" s="65"/>
      <c r="D204" s="65"/>
      <c r="E204" s="76"/>
      <c r="F204" s="76"/>
      <c r="G204" s="76"/>
      <c r="H204" s="76"/>
      <c r="I204" s="162"/>
      <c r="J204" s="39"/>
      <c r="K204" s="39"/>
    </row>
    <row r="205" spans="1:11" customFormat="1" ht="12.75" x14ac:dyDescent="0.2">
      <c r="A205" s="65"/>
      <c r="B205" s="65"/>
      <c r="C205" s="65"/>
      <c r="D205" s="65"/>
      <c r="E205" s="76"/>
      <c r="F205" s="76"/>
      <c r="G205" s="76"/>
      <c r="H205" s="76"/>
      <c r="I205" s="162"/>
      <c r="J205" s="39"/>
      <c r="K205" s="39"/>
    </row>
    <row r="206" spans="1:11" customFormat="1" ht="12.75" x14ac:dyDescent="0.2">
      <c r="A206" s="65"/>
      <c r="B206" s="65"/>
      <c r="C206" s="65"/>
      <c r="D206" s="65"/>
      <c r="E206" s="76"/>
      <c r="F206" s="76"/>
      <c r="G206" s="76"/>
      <c r="H206" s="76"/>
      <c r="I206" s="162"/>
      <c r="J206" s="39"/>
      <c r="K206" s="39"/>
    </row>
    <row r="207" spans="1:11" customFormat="1" ht="12.75" x14ac:dyDescent="0.2">
      <c r="A207" s="65"/>
      <c r="B207" s="65"/>
      <c r="C207" s="65"/>
      <c r="D207" s="65"/>
      <c r="E207" s="76"/>
      <c r="F207" s="76"/>
      <c r="G207" s="76"/>
      <c r="H207" s="76"/>
      <c r="I207" s="162"/>
      <c r="J207" s="39"/>
      <c r="K207" s="39"/>
    </row>
    <row r="208" spans="1:11" customFormat="1" ht="12.75" x14ac:dyDescent="0.2">
      <c r="A208" s="65"/>
      <c r="B208" s="65"/>
      <c r="C208" s="65"/>
      <c r="D208" s="65"/>
      <c r="E208" s="76"/>
      <c r="F208" s="76"/>
      <c r="G208" s="76"/>
      <c r="H208" s="76"/>
      <c r="I208" s="162"/>
      <c r="J208" s="39"/>
      <c r="K208" s="39"/>
    </row>
    <row r="209" spans="1:11" customFormat="1" ht="12.75" x14ac:dyDescent="0.2">
      <c r="A209" s="65"/>
      <c r="B209" s="65"/>
      <c r="C209" s="65"/>
      <c r="D209" s="65"/>
      <c r="E209" s="76"/>
      <c r="F209" s="76"/>
      <c r="G209" s="76"/>
      <c r="H209" s="76"/>
      <c r="I209" s="162"/>
      <c r="J209" s="39"/>
      <c r="K209" s="39"/>
    </row>
    <row r="210" spans="1:11" customFormat="1" ht="12.75" x14ac:dyDescent="0.2">
      <c r="A210" s="65"/>
      <c r="B210" s="65"/>
      <c r="C210" s="65"/>
      <c r="D210" s="65"/>
      <c r="E210" s="76"/>
      <c r="F210" s="76"/>
      <c r="G210" s="76"/>
      <c r="H210" s="76"/>
      <c r="I210" s="162"/>
      <c r="J210" s="39"/>
      <c r="K210" s="39"/>
    </row>
    <row r="211" spans="1:11" customFormat="1" ht="12.75" x14ac:dyDescent="0.2">
      <c r="A211" s="65"/>
      <c r="B211" s="65"/>
      <c r="C211" s="65"/>
      <c r="D211" s="65"/>
      <c r="E211" s="76"/>
      <c r="F211" s="76"/>
      <c r="G211" s="76"/>
      <c r="H211" s="76"/>
      <c r="I211" s="162"/>
      <c r="J211" s="39"/>
      <c r="K211" s="39"/>
    </row>
    <row r="212" spans="1:11" customFormat="1" ht="12.75" x14ac:dyDescent="0.2">
      <c r="A212" s="65"/>
      <c r="B212" s="65"/>
      <c r="C212" s="65"/>
      <c r="D212" s="65"/>
      <c r="E212" s="76"/>
      <c r="F212" s="76"/>
      <c r="G212" s="76"/>
      <c r="H212" s="76"/>
      <c r="I212" s="162"/>
      <c r="J212" s="39"/>
      <c r="K212" s="39"/>
    </row>
    <row r="213" spans="1:11" customFormat="1" ht="12.75" x14ac:dyDescent="0.2">
      <c r="A213" s="65"/>
      <c r="B213" s="65"/>
      <c r="C213" s="65"/>
      <c r="D213" s="65"/>
      <c r="E213" s="76"/>
      <c r="F213" s="76"/>
      <c r="G213" s="76"/>
      <c r="H213" s="76"/>
      <c r="I213" s="162"/>
      <c r="J213" s="39"/>
      <c r="K213" s="39"/>
    </row>
    <row r="214" spans="1:11" customFormat="1" ht="12.75" x14ac:dyDescent="0.2">
      <c r="A214" s="65"/>
      <c r="B214" s="65"/>
      <c r="C214" s="65"/>
      <c r="D214" s="65"/>
      <c r="E214" s="76"/>
      <c r="F214" s="76"/>
      <c r="G214" s="76"/>
      <c r="H214" s="76"/>
      <c r="I214" s="162"/>
      <c r="J214" s="39"/>
      <c r="K214" s="39"/>
    </row>
    <row r="215" spans="1:11" customFormat="1" ht="12.75" x14ac:dyDescent="0.2">
      <c r="A215" s="65"/>
      <c r="B215" s="65"/>
      <c r="C215" s="65"/>
      <c r="D215" s="65"/>
      <c r="E215" s="76"/>
      <c r="F215" s="76"/>
      <c r="G215" s="76"/>
      <c r="H215" s="76"/>
      <c r="I215" s="162"/>
      <c r="J215" s="39"/>
      <c r="K215" s="39"/>
    </row>
  </sheetData>
  <protectedRanges>
    <protectedRange sqref="F23" name="До 67_1_2_3_2_1"/>
  </protectedRanges>
  <mergeCells count="25">
    <mergeCell ref="C7:F7"/>
    <mergeCell ref="C8:F8"/>
    <mergeCell ref="C9:F9"/>
    <mergeCell ref="C2:F2"/>
    <mergeCell ref="C3:F3"/>
    <mergeCell ref="C4:F4"/>
    <mergeCell ref="C5:F5"/>
    <mergeCell ref="C6:F6"/>
    <mergeCell ref="B48:C48"/>
    <mergeCell ref="B49:C49"/>
    <mergeCell ref="B59:C59"/>
    <mergeCell ref="B60:C60"/>
    <mergeCell ref="B65:I65"/>
    <mergeCell ref="B51:C51"/>
    <mergeCell ref="B37:C37"/>
    <mergeCell ref="A14:J14"/>
    <mergeCell ref="A15:I15"/>
    <mergeCell ref="A16:I16"/>
    <mergeCell ref="B21:C21"/>
    <mergeCell ref="B36:C36"/>
    <mergeCell ref="D68:F68"/>
    <mergeCell ref="D69:F69"/>
    <mergeCell ref="B72:G72"/>
    <mergeCell ref="H72:I72"/>
    <mergeCell ref="D67:F67"/>
  </mergeCells>
  <phoneticPr fontId="4" type="noConversion"/>
  <pageMargins left="0.23622047244094491" right="0.23622047244094491" top="0.74803149606299213" bottom="0.74803149606299213" header="0.31496062992125984" footer="0.31496062992125984"/>
  <pageSetup paperSize="8" scale="9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19DAB7C78E4C64FB3A443B733D55F29" ma:contentTypeVersion="15" ma:contentTypeDescription="Створення нового документа." ma:contentTypeScope="" ma:versionID="5dfdb45b48556b89ac387cd007fb0ca7">
  <xsd:schema xmlns:xsd="http://www.w3.org/2001/XMLSchema" xmlns:xs="http://www.w3.org/2001/XMLSchema" xmlns:p="http://schemas.microsoft.com/office/2006/metadata/properties" xmlns:ns2="76edd4da-7e66-4870-9263-e723aff5a2c3" xmlns:ns3="959b0b2a-bc55-46eb-8455-29450620f095" targetNamespace="http://schemas.microsoft.com/office/2006/metadata/properties" ma:root="true" ma:fieldsID="9f18a180e9d1b2c1c5c66f4e1792ff7f" ns2:_="" ns3:_="">
    <xsd:import namespace="76edd4da-7e66-4870-9263-e723aff5a2c3"/>
    <xsd:import namespace="959b0b2a-bc55-46eb-8455-29450620f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edd4da-7e66-4870-9263-e723aff5a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2204a950-474a-4b7a-a44a-33afe7cad9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b0b2a-bc55-46eb-8455-29450620f09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543c3eb-fbcd-46ff-a358-0e622dfd7059}" ma:internalName="TaxCatchAll" ma:showField="CatchAllData" ma:web="959b0b2a-bc55-46eb-8455-29450620f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edd4da-7e66-4870-9263-e723aff5a2c3">
      <Terms xmlns="http://schemas.microsoft.com/office/infopath/2007/PartnerControls"/>
    </lcf76f155ced4ddcb4097134ff3c332f>
    <TaxCatchAll xmlns="959b0b2a-bc55-46eb-8455-29450620f095" xsi:nil="true"/>
  </documentManagement>
</p:properties>
</file>

<file path=customXml/itemProps1.xml><?xml version="1.0" encoding="utf-8"?>
<ds:datastoreItem xmlns:ds="http://schemas.openxmlformats.org/officeDocument/2006/customXml" ds:itemID="{9220F95B-99D5-4BB1-9AAC-9A484268C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73DDBB-C797-4833-B38F-427155F0CA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edd4da-7e66-4870-9263-e723aff5a2c3"/>
    <ds:schemaRef ds:uri="959b0b2a-bc55-46eb-8455-29450620f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8DC547-663B-42ED-99D7-87F588D13664}">
  <ds:schemaRefs>
    <ds:schemaRef ds:uri="http://schemas.microsoft.com/office/2006/documentManagement/types"/>
    <ds:schemaRef ds:uri="http://purl.org/dc/elements/1.1/"/>
    <ds:schemaRef ds:uri="76edd4da-7e66-4870-9263-e723aff5a2c3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959b0b2a-bc55-46eb-8455-29450620f095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037e0cb5-d238-4c92-a419-eac9f866b371}" enabled="0" method="" siteId="{037e0cb5-d238-4c92-a419-eac9f866b3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Cпецифікація</vt:lpstr>
      <vt:lpstr>Cпецифікація!Область_друку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VDanylevych</dc:creator>
  <cp:lastModifiedBy>Данилиха Юлія</cp:lastModifiedBy>
  <cp:lastPrinted>2025-07-07T14:15:24Z</cp:lastPrinted>
  <dcterms:created xsi:type="dcterms:W3CDTF">2006-01-14T11:55:28Z</dcterms:created>
  <dcterms:modified xsi:type="dcterms:W3CDTF">2026-09-01T07:55:22Z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0x010100E19DAB7C78E4C64FB3A443B733D55F29</vt:lpwstr>
  </property>
  <property fmtid="{D5CDD505-2E9C-101B-9397-08002B2CF9AE}" pid="3" name="_docset_NoMedatataSyncRequired">
    <vt:lpwstr>False</vt:lpwstr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ustomUiType">
    <vt:lpwstr>2</vt:lpwstr>
  </property>
</Properties>
</file>